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.ghasemi\Desktop\"/>
    </mc:Choice>
  </mc:AlternateContent>
  <xr:revisionPtr revIDLastSave="0" documentId="13_ncr:1_{9EFBFFA0-F1DB-4897-B75F-D50B6210B77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نقد و بانک " sheetId="1" r:id="rId1"/>
    <sheet name="تولید و فروش تعدادی " sheetId="24" r:id="rId2"/>
    <sheet name="کاربرگ فروش " sheetId="25" r:id="rId3"/>
    <sheet name="کاربرگ وصول اسناد دریافتی " sheetId="26" r:id="rId4"/>
    <sheet name="هزینه و در آمد غیرعملیاتی " sheetId="16" r:id="rId5"/>
    <sheet name="فروش" sheetId="6" r:id="rId6"/>
    <sheet name="دارایی نامشهود" sheetId="7" r:id="rId7"/>
    <sheet name="سرمایه " sheetId="9" r:id="rId8"/>
    <sheet name="هزینه اداری و فروش " sheetId="8" r:id="rId9"/>
    <sheet name="دارایی ثابت " sheetId="3" r:id="rId10"/>
    <sheet name="منابع انسانی " sheetId="4" r:id="rId11"/>
    <sheet name="تحصیلات" sheetId="5" r:id="rId12"/>
    <sheet name="پیش پرداخت " sheetId="2" r:id="rId13"/>
    <sheet name="حساب دریافتنی تجاری " sheetId="10" r:id="rId14"/>
    <sheet name="حساب دریافتنی غیرتجاری " sheetId="11" r:id="rId15"/>
    <sheet name="پیش دریافت " sheetId="12" r:id="rId16"/>
    <sheet name="سنوات خدمت " sheetId="13" r:id="rId17"/>
    <sheet name="موجودی مواد و کالا " sheetId="14" r:id="rId18"/>
    <sheet name="تسهیلات دریافتی" sheetId="15" r:id="rId19"/>
    <sheet name="حساب پرداختنی تجاری " sheetId="17" r:id="rId20"/>
    <sheet name="حساب پرداختنی غیر تجاری" sheetId="18" r:id="rId21"/>
    <sheet name="ترازنامه" sheetId="19" r:id="rId22"/>
    <sheet name="سود وزیان" sheetId="20" r:id="rId23"/>
    <sheet name="بهای تمام شده" sheetId="21" r:id="rId24"/>
    <sheet name="هزینه سربار تولید " sheetId="22" r:id="rId25"/>
    <sheet name="دستمزد" sheetId="23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5" l="1"/>
  <c r="D7" i="25" l="1"/>
  <c r="Z11" i="19" l="1"/>
  <c r="K10" i="25"/>
  <c r="K14" i="6"/>
  <c r="K13" i="6"/>
  <c r="K12" i="6"/>
  <c r="K11" i="6"/>
  <c r="K10" i="6"/>
  <c r="K9" i="6"/>
  <c r="H14" i="6"/>
  <c r="H13" i="6"/>
  <c r="H12" i="6"/>
  <c r="H11" i="6"/>
  <c r="H10" i="6"/>
  <c r="H9" i="6"/>
  <c r="E14" i="6"/>
  <c r="E13" i="6"/>
  <c r="E12" i="6"/>
  <c r="E11" i="6"/>
  <c r="E9" i="6"/>
  <c r="E10" i="6"/>
  <c r="B14" i="6"/>
  <c r="B13" i="6"/>
  <c r="B12" i="6"/>
  <c r="B11" i="6"/>
  <c r="B10" i="6"/>
  <c r="B9" i="6"/>
  <c r="AA10" i="25"/>
  <c r="AC12" i="25"/>
  <c r="AA12" i="25"/>
  <c r="Y12" i="25"/>
  <c r="AC11" i="25"/>
  <c r="AA11" i="25"/>
  <c r="Y11" i="25"/>
  <c r="AC10" i="25"/>
  <c r="Y10" i="25"/>
  <c r="AC9" i="25"/>
  <c r="AA9" i="25"/>
  <c r="Y9" i="25"/>
  <c r="AC8" i="25"/>
  <c r="AA8" i="25"/>
  <c r="Y8" i="25"/>
  <c r="AC7" i="25"/>
  <c r="AA7" i="25"/>
  <c r="Y7" i="25"/>
  <c r="V12" i="25"/>
  <c r="T12" i="25"/>
  <c r="R12" i="25"/>
  <c r="V11" i="25"/>
  <c r="T11" i="25"/>
  <c r="R11" i="25"/>
  <c r="V10" i="25"/>
  <c r="T10" i="25"/>
  <c r="R10" i="25"/>
  <c r="V9" i="25"/>
  <c r="T9" i="25"/>
  <c r="R9" i="25"/>
  <c r="V8" i="25"/>
  <c r="T8" i="25"/>
  <c r="R8" i="25"/>
  <c r="V7" i="25"/>
  <c r="T7" i="25"/>
  <c r="R7" i="25"/>
  <c r="O12" i="25"/>
  <c r="M12" i="25"/>
  <c r="K12" i="25"/>
  <c r="O11" i="25"/>
  <c r="M11" i="25"/>
  <c r="K11" i="25"/>
  <c r="O10" i="25"/>
  <c r="M10" i="25"/>
  <c r="O9" i="25"/>
  <c r="M9" i="25"/>
  <c r="K9" i="25"/>
  <c r="O8" i="25"/>
  <c r="M8" i="25"/>
  <c r="K8" i="25"/>
  <c r="O7" i="25"/>
  <c r="K7" i="25"/>
  <c r="H8" i="25"/>
  <c r="H9" i="25"/>
  <c r="H11" i="25"/>
  <c r="H12" i="25"/>
  <c r="F8" i="25"/>
  <c r="F9" i="25"/>
  <c r="F11" i="25"/>
  <c r="F12" i="25"/>
  <c r="D8" i="25"/>
  <c r="D9" i="25"/>
  <c r="D11" i="25"/>
  <c r="D12" i="25"/>
  <c r="R10" i="26" l="1"/>
  <c r="T9" i="26"/>
  <c r="U9" i="26" s="1"/>
  <c r="T8" i="26"/>
  <c r="J10" i="26"/>
  <c r="AJ13" i="25"/>
  <c r="AH13" i="25"/>
  <c r="AF13" i="25"/>
  <c r="AD13" i="25"/>
  <c r="AC13" i="25"/>
  <c r="AA13" i="25"/>
  <c r="N8" i="26" s="1"/>
  <c r="P8" i="26" s="1"/>
  <c r="Q8" i="26" s="1"/>
  <c r="K9" i="10" s="1"/>
  <c r="Y13" i="25"/>
  <c r="W13" i="25"/>
  <c r="V13" i="25"/>
  <c r="J9" i="26" s="1"/>
  <c r="T13" i="25"/>
  <c r="J8" i="26" s="1"/>
  <c r="R13" i="25"/>
  <c r="P13" i="25"/>
  <c r="O13" i="25"/>
  <c r="F9" i="26" s="1"/>
  <c r="M13" i="25"/>
  <c r="F8" i="26" s="1"/>
  <c r="K13" i="25"/>
  <c r="I13" i="25"/>
  <c r="E8" i="20" s="1"/>
  <c r="H7" i="25"/>
  <c r="F7" i="25"/>
  <c r="L8" i="26" l="1"/>
  <c r="M8" i="26" s="1"/>
  <c r="H9" i="10" s="1"/>
  <c r="N9" i="26"/>
  <c r="P9" i="26" s="1"/>
  <c r="T10" i="26"/>
  <c r="U8" i="26"/>
  <c r="U10" i="26" s="1"/>
  <c r="L9" i="26"/>
  <c r="M9" i="26"/>
  <c r="H10" i="10" s="1"/>
  <c r="N10" i="26"/>
  <c r="O15" i="6"/>
  <c r="N15" i="6"/>
  <c r="L15" i="6"/>
  <c r="K15" i="6"/>
  <c r="I15" i="6"/>
  <c r="H15" i="6"/>
  <c r="F15" i="6"/>
  <c r="E15" i="6"/>
  <c r="C15" i="6"/>
  <c r="O15" i="7"/>
  <c r="N15" i="7"/>
  <c r="L15" i="7"/>
  <c r="K15" i="7"/>
  <c r="I15" i="7"/>
  <c r="H15" i="7"/>
  <c r="F15" i="7"/>
  <c r="E15" i="7"/>
  <c r="C15" i="7"/>
  <c r="B15" i="7"/>
  <c r="O12" i="9"/>
  <c r="N12" i="9"/>
  <c r="L12" i="9"/>
  <c r="K12" i="9"/>
  <c r="I12" i="9"/>
  <c r="H12" i="9"/>
  <c r="F12" i="9"/>
  <c r="E12" i="9"/>
  <c r="C12" i="9"/>
  <c r="B12" i="9"/>
  <c r="O33" i="8"/>
  <c r="N33" i="8"/>
  <c r="L33" i="8"/>
  <c r="K33" i="8"/>
  <c r="I33" i="8"/>
  <c r="H33" i="8"/>
  <c r="F33" i="8"/>
  <c r="E33" i="8"/>
  <c r="C33" i="8"/>
  <c r="B33" i="8"/>
  <c r="O15" i="3"/>
  <c r="N15" i="3"/>
  <c r="L15" i="3"/>
  <c r="K15" i="3"/>
  <c r="I15" i="3"/>
  <c r="H15" i="3"/>
  <c r="F15" i="3"/>
  <c r="E15" i="3"/>
  <c r="C15" i="3"/>
  <c r="B15" i="3"/>
  <c r="O17" i="4"/>
  <c r="N17" i="4"/>
  <c r="L17" i="4"/>
  <c r="K17" i="4"/>
  <c r="I17" i="4"/>
  <c r="H17" i="4"/>
  <c r="F17" i="4"/>
  <c r="E17" i="4"/>
  <c r="C17" i="4"/>
  <c r="B17" i="4"/>
  <c r="O18" i="5"/>
  <c r="N18" i="5"/>
  <c r="M17" i="5"/>
  <c r="M11" i="5"/>
  <c r="M12" i="5"/>
  <c r="M13" i="5"/>
  <c r="M14" i="5"/>
  <c r="M15" i="5"/>
  <c r="M16" i="5"/>
  <c r="M10" i="5"/>
  <c r="M9" i="5"/>
  <c r="L18" i="5"/>
  <c r="K18" i="5"/>
  <c r="I18" i="5"/>
  <c r="H18" i="5"/>
  <c r="F18" i="5"/>
  <c r="E18" i="5"/>
  <c r="C18" i="5"/>
  <c r="B18" i="5"/>
  <c r="O14" i="2"/>
  <c r="N14" i="2"/>
  <c r="L14" i="2"/>
  <c r="K14" i="2"/>
  <c r="I14" i="2"/>
  <c r="H14" i="2"/>
  <c r="F14" i="2"/>
  <c r="E14" i="2"/>
  <c r="C14" i="2"/>
  <c r="B14" i="2"/>
  <c r="O11" i="10"/>
  <c r="N11" i="10"/>
  <c r="L11" i="10"/>
  <c r="I11" i="10"/>
  <c r="F11" i="10"/>
  <c r="C11" i="10"/>
  <c r="O14" i="11"/>
  <c r="N14" i="11"/>
  <c r="L14" i="11"/>
  <c r="K14" i="11"/>
  <c r="I14" i="11"/>
  <c r="H14" i="11"/>
  <c r="F14" i="11"/>
  <c r="E14" i="11"/>
  <c r="C14" i="11"/>
  <c r="B14" i="11"/>
  <c r="O11" i="12"/>
  <c r="N11" i="12"/>
  <c r="L11" i="12"/>
  <c r="K11" i="12"/>
  <c r="I11" i="12"/>
  <c r="H11" i="12"/>
  <c r="F11" i="12"/>
  <c r="E11" i="12"/>
  <c r="C11" i="12"/>
  <c r="B11" i="12"/>
  <c r="O15" i="13"/>
  <c r="N15" i="13"/>
  <c r="L15" i="13"/>
  <c r="K15" i="13"/>
  <c r="I15" i="13"/>
  <c r="H15" i="13"/>
  <c r="F15" i="13"/>
  <c r="E15" i="13"/>
  <c r="C15" i="13"/>
  <c r="B15" i="13"/>
  <c r="O13" i="14"/>
  <c r="N13" i="14"/>
  <c r="L13" i="14"/>
  <c r="K13" i="14"/>
  <c r="I13" i="14"/>
  <c r="H13" i="14"/>
  <c r="F13" i="14"/>
  <c r="E13" i="14"/>
  <c r="C13" i="14"/>
  <c r="B13" i="14"/>
  <c r="O14" i="15"/>
  <c r="N14" i="15"/>
  <c r="L14" i="15"/>
  <c r="K14" i="15"/>
  <c r="I14" i="15"/>
  <c r="H14" i="15"/>
  <c r="F14" i="15"/>
  <c r="E14" i="15"/>
  <c r="C14" i="15"/>
  <c r="B14" i="15"/>
  <c r="O14" i="17"/>
  <c r="N14" i="17"/>
  <c r="L14" i="17"/>
  <c r="K14" i="17"/>
  <c r="I14" i="17"/>
  <c r="H14" i="17"/>
  <c r="F14" i="17"/>
  <c r="E14" i="17"/>
  <c r="C14" i="17"/>
  <c r="B14" i="17"/>
  <c r="F9" i="19" s="1"/>
  <c r="O14" i="18"/>
  <c r="N14" i="18"/>
  <c r="L14" i="18"/>
  <c r="K14" i="18"/>
  <c r="I14" i="18"/>
  <c r="H14" i="18"/>
  <c r="F14" i="18"/>
  <c r="E14" i="18"/>
  <c r="C14" i="18"/>
  <c r="B14" i="18"/>
  <c r="F10" i="19" s="1"/>
  <c r="O19" i="22"/>
  <c r="N19" i="22"/>
  <c r="L19" i="22"/>
  <c r="K19" i="22"/>
  <c r="I19" i="22"/>
  <c r="H19" i="22"/>
  <c r="F19" i="22"/>
  <c r="E19" i="22"/>
  <c r="C19" i="22"/>
  <c r="B19" i="22"/>
  <c r="O13" i="20"/>
  <c r="I13" i="20"/>
  <c r="F13" i="20"/>
  <c r="O13" i="16"/>
  <c r="N13" i="16"/>
  <c r="N13" i="20" s="1"/>
  <c r="L13" i="16"/>
  <c r="L13" i="20" s="1"/>
  <c r="K13" i="16"/>
  <c r="I13" i="16"/>
  <c r="H13" i="16"/>
  <c r="H13" i="20" s="1"/>
  <c r="F13" i="16"/>
  <c r="E13" i="16"/>
  <c r="C13" i="16"/>
  <c r="C13" i="20" s="1"/>
  <c r="B13" i="16"/>
  <c r="O15" i="1"/>
  <c r="N15" i="1"/>
  <c r="L15" i="1"/>
  <c r="I15" i="1"/>
  <c r="F15" i="1"/>
  <c r="C15" i="1"/>
  <c r="L9" i="21"/>
  <c r="I9" i="21"/>
  <c r="P17" i="23"/>
  <c r="O9" i="21" s="1"/>
  <c r="O17" i="23"/>
  <c r="N9" i="21" s="1"/>
  <c r="M17" i="23"/>
  <c r="L17" i="23"/>
  <c r="J17" i="23"/>
  <c r="I17" i="23"/>
  <c r="G17" i="23"/>
  <c r="F17" i="23"/>
  <c r="D17" i="23"/>
  <c r="C9" i="21" s="1"/>
  <c r="C17" i="23"/>
  <c r="E17" i="23" s="1"/>
  <c r="Q16" i="23"/>
  <c r="N16" i="23"/>
  <c r="K16" i="23"/>
  <c r="H16" i="23"/>
  <c r="E16" i="23"/>
  <c r="Q15" i="23"/>
  <c r="N15" i="23"/>
  <c r="K15" i="23"/>
  <c r="H15" i="23"/>
  <c r="E15" i="23"/>
  <c r="Q14" i="23"/>
  <c r="N14" i="23"/>
  <c r="K14" i="23"/>
  <c r="H14" i="23"/>
  <c r="E14" i="23"/>
  <c r="Q13" i="23"/>
  <c r="N13" i="23"/>
  <c r="K13" i="23"/>
  <c r="H13" i="23"/>
  <c r="E13" i="23"/>
  <c r="Q12" i="23"/>
  <c r="N12" i="23"/>
  <c r="K12" i="23"/>
  <c r="H12" i="23"/>
  <c r="E12" i="23"/>
  <c r="Q11" i="23"/>
  <c r="N11" i="23"/>
  <c r="K11" i="23"/>
  <c r="H11" i="23"/>
  <c r="E11" i="23"/>
  <c r="Q10" i="23"/>
  <c r="N10" i="23"/>
  <c r="K10" i="23"/>
  <c r="H10" i="23"/>
  <c r="E10" i="23"/>
  <c r="Q9" i="23"/>
  <c r="N9" i="23"/>
  <c r="K9" i="23"/>
  <c r="H9" i="23"/>
  <c r="E9" i="23"/>
  <c r="L10" i="26" l="1"/>
  <c r="H8" i="1" s="1"/>
  <c r="J8" i="1" s="1"/>
  <c r="F11" i="19"/>
  <c r="N11" i="19"/>
  <c r="Q9" i="26"/>
  <c r="K10" i="10" s="1"/>
  <c r="K13" i="20"/>
  <c r="E13" i="20"/>
  <c r="B13" i="20"/>
  <c r="N17" i="23"/>
  <c r="K9" i="21"/>
  <c r="H9" i="21"/>
  <c r="E9" i="21"/>
  <c r="B9" i="21"/>
  <c r="B11" i="20"/>
  <c r="AD11" i="19"/>
  <c r="M10" i="26"/>
  <c r="H11" i="10"/>
  <c r="R10" i="19" s="1"/>
  <c r="P10" i="26"/>
  <c r="K8" i="1" s="1"/>
  <c r="H17" i="23"/>
  <c r="F9" i="21"/>
  <c r="M18" i="5"/>
  <c r="Q17" i="23"/>
  <c r="K17" i="23"/>
  <c r="O11" i="20"/>
  <c r="N11" i="20"/>
  <c r="L11" i="20"/>
  <c r="L14" i="20" s="1"/>
  <c r="L16" i="20" s="1"/>
  <c r="L19" i="20" s="1"/>
  <c r="AE19" i="19" s="1"/>
  <c r="K11" i="20"/>
  <c r="I11" i="20"/>
  <c r="H11" i="20"/>
  <c r="F11" i="20"/>
  <c r="E11" i="20"/>
  <c r="C11" i="20"/>
  <c r="O8" i="20"/>
  <c r="N8" i="20"/>
  <c r="L8" i="20"/>
  <c r="K8" i="20"/>
  <c r="I8" i="20"/>
  <c r="H8" i="20"/>
  <c r="F8" i="20"/>
  <c r="C8" i="20"/>
  <c r="AM18" i="19"/>
  <c r="AL18" i="19"/>
  <c r="AE18" i="19"/>
  <c r="AD18" i="19"/>
  <c r="W18" i="19"/>
  <c r="V18" i="19"/>
  <c r="O18" i="19"/>
  <c r="N18" i="19"/>
  <c r="AM15" i="19"/>
  <c r="AL15" i="19"/>
  <c r="AE15" i="19"/>
  <c r="AD15" i="19"/>
  <c r="W15" i="19"/>
  <c r="V15" i="19"/>
  <c r="O15" i="19"/>
  <c r="N15" i="19"/>
  <c r="G18" i="19"/>
  <c r="F18" i="19"/>
  <c r="G15" i="19"/>
  <c r="F15" i="19"/>
  <c r="AM14" i="19"/>
  <c r="AL14" i="19"/>
  <c r="AE14" i="19"/>
  <c r="AD14" i="19"/>
  <c r="W14" i="19"/>
  <c r="V14" i="19"/>
  <c r="O14" i="19"/>
  <c r="N14" i="19"/>
  <c r="AM11" i="19"/>
  <c r="AL11" i="19"/>
  <c r="AE11" i="19"/>
  <c r="W11" i="19"/>
  <c r="V11" i="19"/>
  <c r="O11" i="19"/>
  <c r="G14" i="19"/>
  <c r="F14" i="19"/>
  <c r="G11" i="19"/>
  <c r="AM10" i="19"/>
  <c r="AL10" i="19"/>
  <c r="AE10" i="19"/>
  <c r="AD10" i="19"/>
  <c r="W10" i="19"/>
  <c r="V10" i="19"/>
  <c r="O10" i="19"/>
  <c r="N10" i="19"/>
  <c r="G10" i="19"/>
  <c r="AM9" i="19"/>
  <c r="AL9" i="19"/>
  <c r="AE9" i="19"/>
  <c r="AD9" i="19"/>
  <c r="W9" i="19"/>
  <c r="W12" i="19" s="1"/>
  <c r="V9" i="19"/>
  <c r="O9" i="19"/>
  <c r="N9" i="19"/>
  <c r="G9" i="19"/>
  <c r="AI19" i="19"/>
  <c r="AH19" i="19"/>
  <c r="AA19" i="19"/>
  <c r="Z19" i="19"/>
  <c r="S19" i="19"/>
  <c r="R19" i="19"/>
  <c r="K19" i="19"/>
  <c r="K20" i="19" s="1"/>
  <c r="J19" i="19"/>
  <c r="C19" i="19"/>
  <c r="B19" i="19"/>
  <c r="AI18" i="19"/>
  <c r="AI20" i="19" s="1"/>
  <c r="AA18" i="19"/>
  <c r="Z18" i="19"/>
  <c r="AH18" i="19"/>
  <c r="AH20" i="19" s="1"/>
  <c r="S18" i="19"/>
  <c r="S20" i="19" s="1"/>
  <c r="R18" i="19"/>
  <c r="R20" i="19" s="1"/>
  <c r="K18" i="19"/>
  <c r="J18" i="19"/>
  <c r="C18" i="19"/>
  <c r="B18" i="19"/>
  <c r="B20" i="19" s="1"/>
  <c r="AI13" i="19"/>
  <c r="AH13" i="19"/>
  <c r="AA13" i="19"/>
  <c r="Z13" i="19"/>
  <c r="S13" i="19"/>
  <c r="R13" i="19"/>
  <c r="K13" i="19"/>
  <c r="J13" i="19"/>
  <c r="C13" i="19"/>
  <c r="B13" i="19"/>
  <c r="AI12" i="19"/>
  <c r="AH12" i="19"/>
  <c r="AA12" i="19"/>
  <c r="Z12" i="19"/>
  <c r="S12" i="19"/>
  <c r="R12" i="19"/>
  <c r="K12" i="19"/>
  <c r="J12" i="19"/>
  <c r="C12" i="19"/>
  <c r="B12" i="19"/>
  <c r="AI11" i="19"/>
  <c r="AH11" i="19"/>
  <c r="AA11" i="19"/>
  <c r="S11" i="19"/>
  <c r="R11" i="19"/>
  <c r="K11" i="19"/>
  <c r="J11" i="19"/>
  <c r="B11" i="19"/>
  <c r="C11" i="19"/>
  <c r="AI10" i="19"/>
  <c r="AH10" i="19"/>
  <c r="AA10" i="19"/>
  <c r="S10" i="19"/>
  <c r="K10" i="19"/>
  <c r="C10" i="19"/>
  <c r="AI9" i="19"/>
  <c r="AH9" i="19"/>
  <c r="AH14" i="19" s="1"/>
  <c r="AA9" i="19"/>
  <c r="S9" i="19"/>
  <c r="K9" i="19"/>
  <c r="P15" i="1"/>
  <c r="P10" i="1"/>
  <c r="P11" i="1"/>
  <c r="P12" i="1"/>
  <c r="P13" i="1"/>
  <c r="P14" i="1"/>
  <c r="P9" i="1"/>
  <c r="P8" i="1"/>
  <c r="M10" i="1"/>
  <c r="M11" i="1"/>
  <c r="M12" i="1"/>
  <c r="M13" i="1"/>
  <c r="M14" i="1"/>
  <c r="M9" i="1"/>
  <c r="J10" i="1"/>
  <c r="J11" i="1"/>
  <c r="J12" i="1"/>
  <c r="J13" i="1"/>
  <c r="J14" i="1"/>
  <c r="J9" i="1"/>
  <c r="G10" i="1"/>
  <c r="G11" i="1"/>
  <c r="G12" i="1"/>
  <c r="G13" i="1"/>
  <c r="G14" i="1"/>
  <c r="G9" i="1"/>
  <c r="D10" i="1"/>
  <c r="D11" i="1"/>
  <c r="D12" i="1"/>
  <c r="D13" i="1"/>
  <c r="D14" i="1"/>
  <c r="D9" i="1"/>
  <c r="P13" i="16"/>
  <c r="P11" i="16"/>
  <c r="P12" i="16"/>
  <c r="P10" i="16"/>
  <c r="P9" i="16"/>
  <c r="M13" i="16"/>
  <c r="M11" i="16"/>
  <c r="M12" i="16"/>
  <c r="M10" i="16"/>
  <c r="M9" i="16"/>
  <c r="J13" i="16"/>
  <c r="J11" i="16"/>
  <c r="J12" i="16"/>
  <c r="J10" i="16"/>
  <c r="J9" i="16"/>
  <c r="G13" i="16"/>
  <c r="G11" i="16"/>
  <c r="G12" i="16"/>
  <c r="G10" i="16"/>
  <c r="G9" i="16"/>
  <c r="D13" i="16"/>
  <c r="D11" i="16"/>
  <c r="D12" i="16"/>
  <c r="D10" i="16"/>
  <c r="D9" i="16"/>
  <c r="P15" i="6"/>
  <c r="P11" i="6"/>
  <c r="P12" i="6"/>
  <c r="P13" i="6"/>
  <c r="P14" i="6"/>
  <c r="P10" i="6"/>
  <c r="P9" i="6"/>
  <c r="M15" i="6"/>
  <c r="M11" i="6"/>
  <c r="M12" i="6"/>
  <c r="M13" i="6"/>
  <c r="M14" i="6"/>
  <c r="M10" i="6"/>
  <c r="M9" i="6"/>
  <c r="J15" i="6"/>
  <c r="J11" i="6"/>
  <c r="J12" i="6"/>
  <c r="J13" i="6"/>
  <c r="J14" i="6"/>
  <c r="J10" i="6"/>
  <c r="J9" i="6"/>
  <c r="G15" i="6"/>
  <c r="G11" i="6"/>
  <c r="G12" i="6"/>
  <c r="G13" i="6"/>
  <c r="G14" i="6"/>
  <c r="G10" i="6"/>
  <c r="G9" i="6"/>
  <c r="D13" i="6"/>
  <c r="D14" i="6"/>
  <c r="D11" i="6"/>
  <c r="D10" i="6"/>
  <c r="D9" i="6"/>
  <c r="P15" i="7"/>
  <c r="P11" i="7"/>
  <c r="P12" i="7"/>
  <c r="P13" i="7"/>
  <c r="P14" i="7"/>
  <c r="P10" i="7"/>
  <c r="P9" i="7"/>
  <c r="M15" i="7"/>
  <c r="M14" i="7"/>
  <c r="M11" i="7"/>
  <c r="M12" i="7"/>
  <c r="M13" i="7"/>
  <c r="M10" i="7"/>
  <c r="M9" i="7"/>
  <c r="J15" i="7"/>
  <c r="J11" i="7"/>
  <c r="J12" i="7"/>
  <c r="J13" i="7"/>
  <c r="J14" i="7"/>
  <c r="J10" i="7"/>
  <c r="J9" i="7"/>
  <c r="G15" i="7"/>
  <c r="G11" i="7"/>
  <c r="G12" i="7"/>
  <c r="G13" i="7"/>
  <c r="G14" i="7"/>
  <c r="G10" i="7"/>
  <c r="G9" i="7"/>
  <c r="D15" i="7"/>
  <c r="D11" i="7"/>
  <c r="D12" i="7"/>
  <c r="D13" i="7"/>
  <c r="D14" i="7"/>
  <c r="D10" i="7"/>
  <c r="D9" i="7"/>
  <c r="P12" i="9"/>
  <c r="P11" i="9"/>
  <c r="P10" i="9"/>
  <c r="P9" i="9"/>
  <c r="M12" i="9"/>
  <c r="M11" i="9"/>
  <c r="M10" i="9"/>
  <c r="M9" i="9"/>
  <c r="J12" i="9"/>
  <c r="J11" i="9"/>
  <c r="J10" i="9"/>
  <c r="J9" i="9"/>
  <c r="G12" i="9"/>
  <c r="G11" i="9"/>
  <c r="G10" i="9"/>
  <c r="G9" i="9"/>
  <c r="D12" i="9"/>
  <c r="D11" i="9"/>
  <c r="D10" i="9"/>
  <c r="D9" i="9"/>
  <c r="M33" i="8"/>
  <c r="M32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9" i="8"/>
  <c r="M8" i="8"/>
  <c r="P33" i="8"/>
  <c r="P32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9" i="8"/>
  <c r="P8" i="8"/>
  <c r="J33" i="8"/>
  <c r="J32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9" i="8"/>
  <c r="J8" i="8"/>
  <c r="G33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9" i="8"/>
  <c r="G8" i="8"/>
  <c r="D33" i="8"/>
  <c r="D32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9" i="8"/>
  <c r="D8" i="8"/>
  <c r="P15" i="3"/>
  <c r="P10" i="3"/>
  <c r="P11" i="3"/>
  <c r="P12" i="3"/>
  <c r="P13" i="3"/>
  <c r="P14" i="3"/>
  <c r="P9" i="3"/>
  <c r="P8" i="3"/>
  <c r="M15" i="3"/>
  <c r="M10" i="3"/>
  <c r="M11" i="3"/>
  <c r="M12" i="3"/>
  <c r="M13" i="3"/>
  <c r="M14" i="3"/>
  <c r="M9" i="3"/>
  <c r="M8" i="3"/>
  <c r="J15" i="3"/>
  <c r="J10" i="3"/>
  <c r="J11" i="3"/>
  <c r="J12" i="3"/>
  <c r="J13" i="3"/>
  <c r="J14" i="3"/>
  <c r="J9" i="3"/>
  <c r="J8" i="3"/>
  <c r="G15" i="3"/>
  <c r="G10" i="3"/>
  <c r="G11" i="3"/>
  <c r="G12" i="3"/>
  <c r="G13" i="3"/>
  <c r="G14" i="3"/>
  <c r="G9" i="3"/>
  <c r="G8" i="3"/>
  <c r="D15" i="3"/>
  <c r="D10" i="3"/>
  <c r="D11" i="3"/>
  <c r="D12" i="3"/>
  <c r="D13" i="3"/>
  <c r="D14" i="3"/>
  <c r="D9" i="3"/>
  <c r="D8" i="3"/>
  <c r="P17" i="4"/>
  <c r="P10" i="4"/>
  <c r="P11" i="4"/>
  <c r="P12" i="4"/>
  <c r="P13" i="4"/>
  <c r="P14" i="4"/>
  <c r="P15" i="4"/>
  <c r="P16" i="4"/>
  <c r="P9" i="4"/>
  <c r="P8" i="4"/>
  <c r="M17" i="4"/>
  <c r="M10" i="4"/>
  <c r="M11" i="4"/>
  <c r="M12" i="4"/>
  <c r="M13" i="4"/>
  <c r="M14" i="4"/>
  <c r="M15" i="4"/>
  <c r="M16" i="4"/>
  <c r="M9" i="4"/>
  <c r="M8" i="4"/>
  <c r="J17" i="4"/>
  <c r="J10" i="4"/>
  <c r="J11" i="4"/>
  <c r="J12" i="4"/>
  <c r="J13" i="4"/>
  <c r="J14" i="4"/>
  <c r="J15" i="4"/>
  <c r="J16" i="4"/>
  <c r="J9" i="4"/>
  <c r="J8" i="4"/>
  <c r="G17" i="4"/>
  <c r="G10" i="4"/>
  <c r="G11" i="4"/>
  <c r="G12" i="4"/>
  <c r="G13" i="4"/>
  <c r="G14" i="4"/>
  <c r="G15" i="4"/>
  <c r="G16" i="4"/>
  <c r="G9" i="4"/>
  <c r="G8" i="4"/>
  <c r="D17" i="4"/>
  <c r="D10" i="4"/>
  <c r="D11" i="4"/>
  <c r="D12" i="4"/>
  <c r="D13" i="4"/>
  <c r="D14" i="4"/>
  <c r="D15" i="4"/>
  <c r="D16" i="4"/>
  <c r="D9" i="4"/>
  <c r="D8" i="4"/>
  <c r="P18" i="5"/>
  <c r="P11" i="5"/>
  <c r="P12" i="5"/>
  <c r="P13" i="5"/>
  <c r="P14" i="5"/>
  <c r="P15" i="5"/>
  <c r="P16" i="5"/>
  <c r="P17" i="5"/>
  <c r="P10" i="5"/>
  <c r="P9" i="5"/>
  <c r="J18" i="5"/>
  <c r="J11" i="5"/>
  <c r="J12" i="5"/>
  <c r="J13" i="5"/>
  <c r="J14" i="5"/>
  <c r="J15" i="5"/>
  <c r="J16" i="5"/>
  <c r="J17" i="5"/>
  <c r="J10" i="5"/>
  <c r="J9" i="5"/>
  <c r="G18" i="5"/>
  <c r="G11" i="5"/>
  <c r="G12" i="5"/>
  <c r="G13" i="5"/>
  <c r="G14" i="5"/>
  <c r="G15" i="5"/>
  <c r="G16" i="5"/>
  <c r="G17" i="5"/>
  <c r="G10" i="5"/>
  <c r="G9" i="5"/>
  <c r="D18" i="5"/>
  <c r="D11" i="5"/>
  <c r="D12" i="5"/>
  <c r="D13" i="5"/>
  <c r="D14" i="5"/>
  <c r="D15" i="5"/>
  <c r="D16" i="5"/>
  <c r="D17" i="5"/>
  <c r="D10" i="5"/>
  <c r="D9" i="5"/>
  <c r="P14" i="2"/>
  <c r="P10" i="2"/>
  <c r="P11" i="2"/>
  <c r="P12" i="2"/>
  <c r="P13" i="2"/>
  <c r="P9" i="2"/>
  <c r="P8" i="2"/>
  <c r="M14" i="2"/>
  <c r="M10" i="2"/>
  <c r="M11" i="2"/>
  <c r="M12" i="2"/>
  <c r="M13" i="2"/>
  <c r="M9" i="2"/>
  <c r="M8" i="2"/>
  <c r="J14" i="2"/>
  <c r="J10" i="2"/>
  <c r="J11" i="2"/>
  <c r="J12" i="2"/>
  <c r="J13" i="2"/>
  <c r="J9" i="2"/>
  <c r="J8" i="2"/>
  <c r="G14" i="2"/>
  <c r="G10" i="2"/>
  <c r="G11" i="2"/>
  <c r="G12" i="2"/>
  <c r="G13" i="2"/>
  <c r="G9" i="2"/>
  <c r="G8" i="2"/>
  <c r="D14" i="2"/>
  <c r="D10" i="2"/>
  <c r="D11" i="2"/>
  <c r="D12" i="2"/>
  <c r="D13" i="2"/>
  <c r="D9" i="2"/>
  <c r="D8" i="2"/>
  <c r="P11" i="10"/>
  <c r="P10" i="10"/>
  <c r="P9" i="10"/>
  <c r="M10" i="10"/>
  <c r="J11" i="10"/>
  <c r="J10" i="10"/>
  <c r="J9" i="10"/>
  <c r="P14" i="11"/>
  <c r="P11" i="11"/>
  <c r="P12" i="11"/>
  <c r="P13" i="11"/>
  <c r="P10" i="11"/>
  <c r="P9" i="11"/>
  <c r="M14" i="11"/>
  <c r="M11" i="11"/>
  <c r="M12" i="11"/>
  <c r="M13" i="11"/>
  <c r="M10" i="11"/>
  <c r="M9" i="11"/>
  <c r="J14" i="11"/>
  <c r="J11" i="11"/>
  <c r="J12" i="11"/>
  <c r="J13" i="11"/>
  <c r="J10" i="11"/>
  <c r="J9" i="11"/>
  <c r="G14" i="11"/>
  <c r="G13" i="11"/>
  <c r="G11" i="11"/>
  <c r="G12" i="11"/>
  <c r="G10" i="11"/>
  <c r="G9" i="11"/>
  <c r="D14" i="11"/>
  <c r="D11" i="11"/>
  <c r="D12" i="11"/>
  <c r="D13" i="11"/>
  <c r="D10" i="11"/>
  <c r="D9" i="11"/>
  <c r="P11" i="12"/>
  <c r="P10" i="12"/>
  <c r="P9" i="12"/>
  <c r="M11" i="12"/>
  <c r="M10" i="12"/>
  <c r="M9" i="12"/>
  <c r="J11" i="12"/>
  <c r="J10" i="12"/>
  <c r="J9" i="12"/>
  <c r="G11" i="12"/>
  <c r="G10" i="12"/>
  <c r="G9" i="12"/>
  <c r="D11" i="12"/>
  <c r="D10" i="12"/>
  <c r="D9" i="12"/>
  <c r="P15" i="13"/>
  <c r="P14" i="13"/>
  <c r="P11" i="13"/>
  <c r="P12" i="13"/>
  <c r="P13" i="13"/>
  <c r="P10" i="13"/>
  <c r="P9" i="13"/>
  <c r="M15" i="13"/>
  <c r="M14" i="13"/>
  <c r="M11" i="13"/>
  <c r="M12" i="13"/>
  <c r="M13" i="13"/>
  <c r="M10" i="13"/>
  <c r="M9" i="13"/>
  <c r="J15" i="13"/>
  <c r="J14" i="13"/>
  <c r="J11" i="13"/>
  <c r="J12" i="13"/>
  <c r="J13" i="13"/>
  <c r="J10" i="13"/>
  <c r="J9" i="13"/>
  <c r="G15" i="13"/>
  <c r="G11" i="13"/>
  <c r="G12" i="13"/>
  <c r="G13" i="13"/>
  <c r="G14" i="13"/>
  <c r="G10" i="13"/>
  <c r="G9" i="13"/>
  <c r="D15" i="13"/>
  <c r="D14" i="13"/>
  <c r="D11" i="13"/>
  <c r="D12" i="13"/>
  <c r="D13" i="13"/>
  <c r="D10" i="13"/>
  <c r="D9" i="13"/>
  <c r="K15" i="1" l="1"/>
  <c r="M8" i="1"/>
  <c r="C20" i="19"/>
  <c r="J20" i="19"/>
  <c r="AI14" i="19"/>
  <c r="H15" i="1"/>
  <c r="R9" i="19" s="1"/>
  <c r="R14" i="19" s="1"/>
  <c r="T14" i="19" s="1"/>
  <c r="K14" i="19"/>
  <c r="S14" i="19"/>
  <c r="S21" i="19" s="1"/>
  <c r="AA20" i="19"/>
  <c r="AA21" i="19" s="1"/>
  <c r="AD12" i="19"/>
  <c r="J15" i="1"/>
  <c r="Q10" i="26"/>
  <c r="AA14" i="19"/>
  <c r="Z20" i="19"/>
  <c r="AE20" i="19"/>
  <c r="AI21" i="19"/>
  <c r="AH21" i="19"/>
  <c r="K21" i="19"/>
  <c r="C14" i="19"/>
  <c r="C21" i="19" s="1"/>
  <c r="AM16" i="19"/>
  <c r="AL16" i="19"/>
  <c r="AE16" i="19"/>
  <c r="AD16" i="19"/>
  <c r="W16" i="19"/>
  <c r="V16" i="19"/>
  <c r="O16" i="19"/>
  <c r="N16" i="19"/>
  <c r="G16" i="19"/>
  <c r="F16" i="19"/>
  <c r="AM12" i="19"/>
  <c r="AN12" i="19" s="1"/>
  <c r="AL12" i="19"/>
  <c r="AE12" i="19"/>
  <c r="V12" i="19"/>
  <c r="X12" i="19" s="1"/>
  <c r="O12" i="19"/>
  <c r="N12" i="19"/>
  <c r="G12" i="19"/>
  <c r="F12" i="19"/>
  <c r="P13" i="14"/>
  <c r="P12" i="14"/>
  <c r="P11" i="14"/>
  <c r="P10" i="14"/>
  <c r="P9" i="14"/>
  <c r="M13" i="14"/>
  <c r="M12" i="14"/>
  <c r="M11" i="14"/>
  <c r="M10" i="14"/>
  <c r="M9" i="14"/>
  <c r="J13" i="14"/>
  <c r="J12" i="14"/>
  <c r="J11" i="14"/>
  <c r="J10" i="14"/>
  <c r="J9" i="14"/>
  <c r="G13" i="14"/>
  <c r="G12" i="14"/>
  <c r="G11" i="14"/>
  <c r="G10" i="14"/>
  <c r="G9" i="14"/>
  <c r="D13" i="14"/>
  <c r="D11" i="14"/>
  <c r="D12" i="14"/>
  <c r="D10" i="14"/>
  <c r="D9" i="14"/>
  <c r="P14" i="15"/>
  <c r="P13" i="15"/>
  <c r="P11" i="15"/>
  <c r="P12" i="15"/>
  <c r="P10" i="15"/>
  <c r="P9" i="15"/>
  <c r="M14" i="15"/>
  <c r="M13" i="15"/>
  <c r="M11" i="15"/>
  <c r="M12" i="15"/>
  <c r="M10" i="15"/>
  <c r="M9" i="15"/>
  <c r="J14" i="15"/>
  <c r="J13" i="15"/>
  <c r="J11" i="15"/>
  <c r="J12" i="15"/>
  <c r="J10" i="15"/>
  <c r="J9" i="15"/>
  <c r="G14" i="15"/>
  <c r="G13" i="15"/>
  <c r="G11" i="15"/>
  <c r="G12" i="15"/>
  <c r="G10" i="15"/>
  <c r="G9" i="15"/>
  <c r="D14" i="15"/>
  <c r="D11" i="15"/>
  <c r="D12" i="15"/>
  <c r="D13" i="15"/>
  <c r="D10" i="15"/>
  <c r="D9" i="15"/>
  <c r="P14" i="17"/>
  <c r="P13" i="17"/>
  <c r="P12" i="17"/>
  <c r="P11" i="17"/>
  <c r="P10" i="17"/>
  <c r="P9" i="17"/>
  <c r="M14" i="17"/>
  <c r="M13" i="17"/>
  <c r="M12" i="17"/>
  <c r="M11" i="17"/>
  <c r="M10" i="17"/>
  <c r="M9" i="17"/>
  <c r="J9" i="17"/>
  <c r="J10" i="17"/>
  <c r="J11" i="17"/>
  <c r="J12" i="17"/>
  <c r="J14" i="17"/>
  <c r="J13" i="17"/>
  <c r="G14" i="17"/>
  <c r="G13" i="17"/>
  <c r="G12" i="17"/>
  <c r="G11" i="17"/>
  <c r="G10" i="17"/>
  <c r="G9" i="17"/>
  <c r="D14" i="17"/>
  <c r="D13" i="17"/>
  <c r="D12" i="17"/>
  <c r="D11" i="17"/>
  <c r="D10" i="17"/>
  <c r="D9" i="17"/>
  <c r="P14" i="18"/>
  <c r="P13" i="18"/>
  <c r="P12" i="18"/>
  <c r="P11" i="18"/>
  <c r="P10" i="18"/>
  <c r="P9" i="18"/>
  <c r="M14" i="18"/>
  <c r="M13" i="18"/>
  <c r="M12" i="18"/>
  <c r="M11" i="18"/>
  <c r="M10" i="18"/>
  <c r="M9" i="18"/>
  <c r="J14" i="18"/>
  <c r="J13" i="18"/>
  <c r="J12" i="18"/>
  <c r="J11" i="18"/>
  <c r="J10" i="18"/>
  <c r="J9" i="18"/>
  <c r="G14" i="18"/>
  <c r="G13" i="18"/>
  <c r="G12" i="18"/>
  <c r="G11" i="18"/>
  <c r="G10" i="18"/>
  <c r="G9" i="18"/>
  <c r="D14" i="18"/>
  <c r="D13" i="18"/>
  <c r="D12" i="18"/>
  <c r="D11" i="18"/>
  <c r="D10" i="18"/>
  <c r="D9" i="18"/>
  <c r="AN18" i="19"/>
  <c r="AN15" i="19"/>
  <c r="AN14" i="19"/>
  <c r="AN11" i="19"/>
  <c r="AN10" i="19"/>
  <c r="AN9" i="19"/>
  <c r="AJ20" i="19"/>
  <c r="AJ19" i="19"/>
  <c r="AJ18" i="19"/>
  <c r="AJ14" i="19"/>
  <c r="AJ13" i="19"/>
  <c r="AJ12" i="19"/>
  <c r="AJ11" i="19"/>
  <c r="AJ10" i="19"/>
  <c r="AJ9" i="19"/>
  <c r="AF18" i="19"/>
  <c r="AF15" i="19"/>
  <c r="AF14" i="19"/>
  <c r="AF11" i="19"/>
  <c r="AF10" i="19"/>
  <c r="AF9" i="19"/>
  <c r="AB19" i="19"/>
  <c r="AB18" i="19"/>
  <c r="AB13" i="19"/>
  <c r="AB12" i="19"/>
  <c r="AB11" i="19"/>
  <c r="X18" i="19"/>
  <c r="X15" i="19"/>
  <c r="X14" i="19"/>
  <c r="X11" i="19"/>
  <c r="X10" i="19"/>
  <c r="X9" i="19"/>
  <c r="T20" i="19"/>
  <c r="T19" i="19"/>
  <c r="T18" i="19"/>
  <c r="T13" i="19"/>
  <c r="T12" i="19"/>
  <c r="T11" i="19"/>
  <c r="T10" i="19"/>
  <c r="T9" i="19"/>
  <c r="P18" i="19"/>
  <c r="P15" i="19"/>
  <c r="P14" i="19"/>
  <c r="P11" i="19"/>
  <c r="P10" i="19"/>
  <c r="P9" i="19"/>
  <c r="L20" i="19"/>
  <c r="L19" i="19"/>
  <c r="L18" i="19"/>
  <c r="L13" i="19"/>
  <c r="L12" i="19"/>
  <c r="L11" i="19"/>
  <c r="H18" i="19"/>
  <c r="H15" i="19"/>
  <c r="H14" i="19"/>
  <c r="H11" i="19"/>
  <c r="H10" i="19"/>
  <c r="H9" i="19"/>
  <c r="D20" i="19"/>
  <c r="D19" i="19"/>
  <c r="D18" i="19"/>
  <c r="D13" i="19"/>
  <c r="D12" i="19"/>
  <c r="D11" i="19"/>
  <c r="P18" i="20"/>
  <c r="P17" i="20"/>
  <c r="P15" i="20"/>
  <c r="P13" i="20"/>
  <c r="P12" i="20"/>
  <c r="P11" i="20"/>
  <c r="P8" i="20"/>
  <c r="M18" i="20"/>
  <c r="M17" i="20"/>
  <c r="M16" i="20"/>
  <c r="M15" i="20"/>
  <c r="M13" i="20"/>
  <c r="M12" i="20"/>
  <c r="M11" i="20"/>
  <c r="M8" i="20"/>
  <c r="J18" i="20"/>
  <c r="J17" i="20"/>
  <c r="J15" i="20"/>
  <c r="J13" i="20"/>
  <c r="J12" i="20"/>
  <c r="J11" i="20"/>
  <c r="J8" i="20"/>
  <c r="G18" i="20"/>
  <c r="G17" i="20"/>
  <c r="G15" i="20"/>
  <c r="G13" i="20"/>
  <c r="G12" i="20"/>
  <c r="G11" i="20"/>
  <c r="G8" i="20"/>
  <c r="D15" i="20"/>
  <c r="D18" i="20"/>
  <c r="D17" i="20"/>
  <c r="D13" i="20"/>
  <c r="D12" i="20"/>
  <c r="D11" i="20"/>
  <c r="P19" i="22"/>
  <c r="P18" i="22"/>
  <c r="P10" i="22"/>
  <c r="P11" i="22"/>
  <c r="P12" i="22"/>
  <c r="P13" i="22"/>
  <c r="P14" i="22"/>
  <c r="P15" i="22"/>
  <c r="P16" i="22"/>
  <c r="P17" i="22"/>
  <c r="P9" i="22"/>
  <c r="P8" i="22"/>
  <c r="M19" i="22"/>
  <c r="M18" i="22"/>
  <c r="M10" i="22"/>
  <c r="M11" i="22"/>
  <c r="M12" i="22"/>
  <c r="M13" i="22"/>
  <c r="M14" i="22"/>
  <c r="M15" i="22"/>
  <c r="M16" i="22"/>
  <c r="M17" i="22"/>
  <c r="M9" i="22"/>
  <c r="M8" i="22"/>
  <c r="J19" i="22"/>
  <c r="J18" i="22"/>
  <c r="J10" i="22"/>
  <c r="J11" i="22"/>
  <c r="J12" i="22"/>
  <c r="J13" i="22"/>
  <c r="J14" i="22"/>
  <c r="J15" i="22"/>
  <c r="J16" i="22"/>
  <c r="J17" i="22"/>
  <c r="J9" i="22"/>
  <c r="J8" i="22"/>
  <c r="G19" i="22"/>
  <c r="G18" i="22"/>
  <c r="G10" i="22"/>
  <c r="G11" i="22"/>
  <c r="G12" i="22"/>
  <c r="G13" i="22"/>
  <c r="G14" i="22"/>
  <c r="G15" i="22"/>
  <c r="G16" i="22"/>
  <c r="G17" i="22"/>
  <c r="G9" i="22"/>
  <c r="G8" i="22"/>
  <c r="D19" i="22"/>
  <c r="D18" i="22"/>
  <c r="D10" i="22"/>
  <c r="D11" i="22"/>
  <c r="D12" i="22"/>
  <c r="D13" i="22"/>
  <c r="D14" i="22"/>
  <c r="D15" i="22"/>
  <c r="D16" i="22"/>
  <c r="D17" i="22"/>
  <c r="D9" i="22"/>
  <c r="D8" i="22"/>
  <c r="P16" i="21"/>
  <c r="P14" i="21"/>
  <c r="P13" i="21"/>
  <c r="P12" i="21"/>
  <c r="P9" i="21"/>
  <c r="P8" i="21"/>
  <c r="M16" i="21"/>
  <c r="M14" i="21"/>
  <c r="M13" i="21"/>
  <c r="M12" i="21"/>
  <c r="M9" i="21"/>
  <c r="M8" i="21"/>
  <c r="J16" i="21"/>
  <c r="J14" i="21"/>
  <c r="J13" i="21"/>
  <c r="J12" i="21"/>
  <c r="J9" i="21"/>
  <c r="J8" i="21"/>
  <c r="G16" i="21"/>
  <c r="G14" i="21"/>
  <c r="G13" i="21"/>
  <c r="G12" i="21"/>
  <c r="G9" i="21"/>
  <c r="G8" i="21"/>
  <c r="D16" i="21"/>
  <c r="D14" i="21"/>
  <c r="D13" i="21"/>
  <c r="D12" i="21"/>
  <c r="D9" i="21"/>
  <c r="D8" i="21"/>
  <c r="O9" i="20"/>
  <c r="O10" i="20" s="1"/>
  <c r="O14" i="20" s="1"/>
  <c r="O16" i="20" s="1"/>
  <c r="O19" i="20" s="1"/>
  <c r="AM19" i="19" s="1"/>
  <c r="AM20" i="19" s="1"/>
  <c r="I9" i="20"/>
  <c r="I10" i="20" s="1"/>
  <c r="I14" i="20" s="1"/>
  <c r="I16" i="20" s="1"/>
  <c r="I19" i="20" s="1"/>
  <c r="W19" i="19" s="1"/>
  <c r="W20" i="19" s="1"/>
  <c r="W21" i="19" s="1"/>
  <c r="O10" i="21"/>
  <c r="O11" i="21" s="1"/>
  <c r="O15" i="21" s="1"/>
  <c r="O17" i="21" s="1"/>
  <c r="L9" i="20" s="1"/>
  <c r="N10" i="21"/>
  <c r="L10" i="21"/>
  <c r="L11" i="21" s="1"/>
  <c r="L15" i="21" s="1"/>
  <c r="L17" i="21" s="1"/>
  <c r="K10" i="21"/>
  <c r="K11" i="21" s="1"/>
  <c r="I10" i="21"/>
  <c r="I11" i="21" s="1"/>
  <c r="I15" i="21" s="1"/>
  <c r="I17" i="21" s="1"/>
  <c r="H10" i="21"/>
  <c r="H11" i="21" s="1"/>
  <c r="H15" i="21" s="1"/>
  <c r="F10" i="21"/>
  <c r="E10" i="21"/>
  <c r="E11" i="21" s="1"/>
  <c r="C10" i="21"/>
  <c r="C11" i="21" s="1"/>
  <c r="C15" i="21" s="1"/>
  <c r="C17" i="21" s="1"/>
  <c r="C9" i="20" s="1"/>
  <c r="C10" i="20" s="1"/>
  <c r="C14" i="20" s="1"/>
  <c r="C16" i="20" s="1"/>
  <c r="C19" i="20" s="1"/>
  <c r="G19" i="19" s="1"/>
  <c r="G20" i="19" s="1"/>
  <c r="B10" i="21"/>
  <c r="AN16" i="19" l="1"/>
  <c r="AE21" i="19"/>
  <c r="AB20" i="19"/>
  <c r="M15" i="1"/>
  <c r="Z9" i="19"/>
  <c r="AB9" i="19" s="1"/>
  <c r="G10" i="21"/>
  <c r="AF12" i="19"/>
  <c r="R21" i="19"/>
  <c r="K11" i="10"/>
  <c r="Z10" i="19" s="1"/>
  <c r="M9" i="10"/>
  <c r="AM21" i="19"/>
  <c r="AF16" i="19"/>
  <c r="X16" i="19"/>
  <c r="P16" i="19"/>
  <c r="H16" i="19"/>
  <c r="P12" i="19"/>
  <c r="G21" i="19"/>
  <c r="H12" i="19"/>
  <c r="P10" i="21"/>
  <c r="P9" i="20"/>
  <c r="N11" i="21"/>
  <c r="P11" i="21" s="1"/>
  <c r="M10" i="21"/>
  <c r="J10" i="21"/>
  <c r="F11" i="21"/>
  <c r="F15" i="21" s="1"/>
  <c r="F17" i="21" s="1"/>
  <c r="F9" i="20" s="1"/>
  <c r="F10" i="20" s="1"/>
  <c r="F14" i="20" s="1"/>
  <c r="F16" i="20" s="1"/>
  <c r="F19" i="20" s="1"/>
  <c r="O19" i="19" s="1"/>
  <c r="O20" i="19" s="1"/>
  <c r="O21" i="19" s="1"/>
  <c r="D10" i="21"/>
  <c r="D14" i="20"/>
  <c r="D19" i="20"/>
  <c r="B11" i="21"/>
  <c r="B15" i="21" s="1"/>
  <c r="B17" i="21" s="1"/>
  <c r="B9" i="20" s="1"/>
  <c r="M9" i="20"/>
  <c r="L10" i="20"/>
  <c r="M11" i="21"/>
  <c r="K15" i="21"/>
  <c r="J15" i="21"/>
  <c r="H17" i="21"/>
  <c r="J11" i="21"/>
  <c r="E15" i="21"/>
  <c r="N15" i="21" l="1"/>
  <c r="M11" i="10"/>
  <c r="G11" i="21"/>
  <c r="D15" i="21"/>
  <c r="D9" i="20"/>
  <c r="D17" i="21"/>
  <c r="D11" i="21"/>
  <c r="P15" i="21"/>
  <c r="N17" i="21"/>
  <c r="K17" i="21"/>
  <c r="M15" i="21"/>
  <c r="H9" i="20"/>
  <c r="J17" i="21"/>
  <c r="G15" i="21"/>
  <c r="E17" i="21"/>
  <c r="M17" i="21" l="1"/>
  <c r="K9" i="20"/>
  <c r="K10" i="20" s="1"/>
  <c r="AB10" i="19"/>
  <c r="Z14" i="19"/>
  <c r="N9" i="20"/>
  <c r="N10" i="20" s="1"/>
  <c r="P17" i="21"/>
  <c r="H10" i="20"/>
  <c r="J9" i="20"/>
  <c r="E9" i="20"/>
  <c r="G17" i="21"/>
  <c r="K14" i="20" l="1"/>
  <c r="M10" i="20"/>
  <c r="Z21" i="19"/>
  <c r="AB14" i="19"/>
  <c r="P10" i="20"/>
  <c r="N14" i="20"/>
  <c r="J10" i="20"/>
  <c r="H14" i="20"/>
  <c r="E10" i="20"/>
  <c r="G9" i="20"/>
  <c r="K16" i="20" l="1"/>
  <c r="K19" i="20" s="1"/>
  <c r="M14" i="20"/>
  <c r="N16" i="20"/>
  <c r="P14" i="20"/>
  <c r="H16" i="20"/>
  <c r="J14" i="20"/>
  <c r="G10" i="20"/>
  <c r="E14" i="20"/>
  <c r="AD19" i="19" l="1"/>
  <c r="M19" i="20"/>
  <c r="N19" i="20"/>
  <c r="P16" i="20"/>
  <c r="H19" i="20"/>
  <c r="J16" i="20"/>
  <c r="E16" i="20"/>
  <c r="G14" i="20"/>
  <c r="AD20" i="19" l="1"/>
  <c r="AF19" i="19"/>
  <c r="AL19" i="19"/>
  <c r="P19" i="20"/>
  <c r="V19" i="19"/>
  <c r="J19" i="20"/>
  <c r="E19" i="20"/>
  <c r="G16" i="20"/>
  <c r="AD21" i="19" l="1"/>
  <c r="AF20" i="19"/>
  <c r="AL20" i="19"/>
  <c r="AN19" i="19"/>
  <c r="V20" i="19"/>
  <c r="X19" i="19"/>
  <c r="N19" i="19"/>
  <c r="G19" i="20"/>
  <c r="AL21" i="19" l="1"/>
  <c r="AN20" i="19"/>
  <c r="V21" i="19"/>
  <c r="X20" i="19"/>
  <c r="N20" i="19"/>
  <c r="P19" i="19"/>
  <c r="N21" i="19" l="1"/>
  <c r="P20" i="19"/>
  <c r="D12" i="6"/>
  <c r="B15" i="6"/>
  <c r="D15" i="6" s="1"/>
  <c r="H10" i="25"/>
  <c r="H13" i="25" s="1"/>
  <c r="B9" i="26" l="1"/>
  <c r="D9" i="26" s="1"/>
  <c r="E9" i="26" s="1"/>
  <c r="B10" i="10" s="1"/>
  <c r="D10" i="10" s="1"/>
  <c r="B13" i="25"/>
  <c r="B8" i="20" s="1"/>
  <c r="F10" i="25"/>
  <c r="F13" i="25" s="1"/>
  <c r="B8" i="26" s="1"/>
  <c r="D10" i="25"/>
  <c r="D13" i="25" s="1"/>
  <c r="D8" i="20" l="1"/>
  <c r="B10" i="20"/>
  <c r="B14" i="20" l="1"/>
  <c r="B16" i="20" s="1"/>
  <c r="D10" i="20"/>
  <c r="D16" i="20" l="1"/>
  <c r="B19" i="20"/>
  <c r="F19" i="19" s="1"/>
  <c r="H19" i="19" l="1"/>
  <c r="F20" i="19"/>
  <c r="F21" i="19" l="1"/>
  <c r="H20" i="19"/>
  <c r="F10" i="26" l="1"/>
  <c r="H9" i="26"/>
  <c r="I9" i="26" s="1"/>
  <c r="E10" i="10" s="1"/>
  <c r="G10" i="10" s="1"/>
  <c r="H8" i="26"/>
  <c r="I8" i="26" s="1"/>
  <c r="E9" i="10" s="1"/>
  <c r="E11" i="10" l="1"/>
  <c r="J10" i="19" s="1"/>
  <c r="G9" i="10"/>
  <c r="H10" i="26"/>
  <c r="E8" i="1" s="1"/>
  <c r="I10" i="26"/>
  <c r="L10" i="19" l="1"/>
  <c r="G11" i="10"/>
  <c r="B10" i="26"/>
  <c r="D8" i="26" l="1"/>
  <c r="D10" i="26" s="1"/>
  <c r="B8" i="1" s="1"/>
  <c r="D8" i="1" l="1"/>
  <c r="B15" i="1"/>
  <c r="B9" i="19" s="1"/>
  <c r="E8" i="26"/>
  <c r="B9" i="10" s="1"/>
  <c r="E10" i="26" l="1"/>
  <c r="D9" i="10"/>
  <c r="B11" i="10"/>
  <c r="B10" i="19" s="1"/>
  <c r="D15" i="1"/>
  <c r="D10" i="19" l="1"/>
  <c r="G8" i="1" l="1"/>
  <c r="E15" i="1"/>
  <c r="J9" i="19" s="1"/>
  <c r="G15" i="1" l="1"/>
  <c r="L9" i="19" l="1"/>
  <c r="J14" i="19"/>
  <c r="D9" i="19"/>
  <c r="B14" i="19"/>
  <c r="D14" i="19" l="1"/>
  <c r="B21" i="19"/>
  <c r="L14" i="19"/>
  <c r="J21" i="19"/>
</calcChain>
</file>

<file path=xl/sharedStrings.xml><?xml version="1.0" encoding="utf-8"?>
<sst xmlns="http://schemas.openxmlformats.org/spreadsheetml/2006/main" count="1511" uniqueCount="240">
  <si>
    <t xml:space="preserve">شرح </t>
  </si>
  <si>
    <t xml:space="preserve">بودجه برآوردی </t>
  </si>
  <si>
    <t xml:space="preserve">عملکرد </t>
  </si>
  <si>
    <t xml:space="preserve">ریال </t>
  </si>
  <si>
    <t xml:space="preserve">درصد </t>
  </si>
  <si>
    <t>سه ماهه اول سال 139X</t>
  </si>
  <si>
    <t>سه ماهه دوم سال 139X</t>
  </si>
  <si>
    <t>سه ماهه سوم سال 139X</t>
  </si>
  <si>
    <t>سه ماهه چهارم سال 139X</t>
  </si>
  <si>
    <t xml:space="preserve"> سال 139X</t>
  </si>
  <si>
    <t xml:space="preserve">شرکت ....... </t>
  </si>
  <si>
    <t xml:space="preserve">موجودی نقد و بانک </t>
  </si>
  <si>
    <t xml:space="preserve">حساب سپرده کوتاه مدت </t>
  </si>
  <si>
    <t xml:space="preserve">حساب سپرده بلند مدت </t>
  </si>
  <si>
    <t xml:space="preserve">حساب جاری ریالی </t>
  </si>
  <si>
    <t>حساب جاری ارزی</t>
  </si>
  <si>
    <t xml:space="preserve">تنخواه گردان ریالی </t>
  </si>
  <si>
    <t xml:space="preserve">تنخواه گردان ارزی  </t>
  </si>
  <si>
    <t xml:space="preserve">چکهای در جریان وصول </t>
  </si>
  <si>
    <t xml:space="preserve">جمع </t>
  </si>
  <si>
    <t xml:space="preserve">سپرده و پیش پرداخت </t>
  </si>
  <si>
    <t xml:space="preserve">پیش پرداخت خرید کالا </t>
  </si>
  <si>
    <t xml:space="preserve">پیش پرداخت خریدخدمات </t>
  </si>
  <si>
    <t xml:space="preserve">سفارشات خارجی </t>
  </si>
  <si>
    <t xml:space="preserve">سپرده های بانکی </t>
  </si>
  <si>
    <t xml:space="preserve">داراییهای ثابت  </t>
  </si>
  <si>
    <t xml:space="preserve">زمین </t>
  </si>
  <si>
    <t xml:space="preserve">ساختمان </t>
  </si>
  <si>
    <t xml:space="preserve">ماشین آلات و تجهیزات </t>
  </si>
  <si>
    <t>وسایط نقلیه</t>
  </si>
  <si>
    <t>ابزار و لوازم کارگاهی</t>
  </si>
  <si>
    <t>تاسیسات کارگاهی</t>
  </si>
  <si>
    <t xml:space="preserve">دارایی در جریان تکمیل </t>
  </si>
  <si>
    <t>تعداد</t>
  </si>
  <si>
    <t xml:space="preserve">مدیر اجرایی </t>
  </si>
  <si>
    <t>کارشناس ارشد</t>
  </si>
  <si>
    <t>کارشناس</t>
  </si>
  <si>
    <t xml:space="preserve">کارمند اداری </t>
  </si>
  <si>
    <t>کارمند مالی</t>
  </si>
  <si>
    <t>کارگر خدماتی</t>
  </si>
  <si>
    <t xml:space="preserve">کارگر تولیدی </t>
  </si>
  <si>
    <t xml:space="preserve">حراست </t>
  </si>
  <si>
    <t>انباردار</t>
  </si>
  <si>
    <t>منابع انسانی</t>
  </si>
  <si>
    <t>بودجه پیش بینی شده سال 139X</t>
  </si>
  <si>
    <t>دکترا</t>
  </si>
  <si>
    <t>کارشناسی ارشد</t>
  </si>
  <si>
    <t>کارشناسی</t>
  </si>
  <si>
    <t>فوق دیپلم</t>
  </si>
  <si>
    <t>فوق دکترا</t>
  </si>
  <si>
    <t xml:space="preserve">دیپلم </t>
  </si>
  <si>
    <t>راهنمایی</t>
  </si>
  <si>
    <t>ابتدایی</t>
  </si>
  <si>
    <t xml:space="preserve">بیسواد </t>
  </si>
  <si>
    <t>سطوح تحصیلی</t>
  </si>
  <si>
    <t>پبش پرداخت هزینه های آتی</t>
  </si>
  <si>
    <t>سپرده اجاره</t>
  </si>
  <si>
    <t xml:space="preserve">فروش و درآمد </t>
  </si>
  <si>
    <t>فروش محصول 1</t>
  </si>
  <si>
    <t>فروش محصول 2</t>
  </si>
  <si>
    <t>فروش محصول 3</t>
  </si>
  <si>
    <t>فروش محصول 4</t>
  </si>
  <si>
    <t>فروش محصول 5</t>
  </si>
  <si>
    <t>فروش محصول 6</t>
  </si>
  <si>
    <t>داراییهای نامشهود</t>
  </si>
  <si>
    <t>حق الامتیاز برق</t>
  </si>
  <si>
    <t>حق الامتیاز آب</t>
  </si>
  <si>
    <t>حق الامتیاز گاز</t>
  </si>
  <si>
    <t>حق الامتیاز تلفن</t>
  </si>
  <si>
    <t>نرم افزار</t>
  </si>
  <si>
    <t>حق اختراع</t>
  </si>
  <si>
    <t>جمع</t>
  </si>
  <si>
    <t xml:space="preserve">حقوق و دستمزد </t>
  </si>
  <si>
    <t xml:space="preserve">بازخرید سنوات خدمت </t>
  </si>
  <si>
    <t xml:space="preserve">عیدی و پاداش </t>
  </si>
  <si>
    <t>هزینه آب مصرفی</t>
  </si>
  <si>
    <t xml:space="preserve">هزینه برق </t>
  </si>
  <si>
    <t xml:space="preserve">هزینه گاز </t>
  </si>
  <si>
    <t xml:space="preserve">هزینه آبدارخانه </t>
  </si>
  <si>
    <t xml:space="preserve">هزینه پذیرایی </t>
  </si>
  <si>
    <t>هزینه نوشت افزار</t>
  </si>
  <si>
    <t xml:space="preserve">هزینه تلفن </t>
  </si>
  <si>
    <t xml:space="preserve">هزینه ملزومات مصرفی </t>
  </si>
  <si>
    <t xml:space="preserve">هزینه اجاره دفترمرکزی </t>
  </si>
  <si>
    <t xml:space="preserve">هزینه غذای کارکنان </t>
  </si>
  <si>
    <t>هزینه های IT</t>
  </si>
  <si>
    <t xml:space="preserve">تعمیرونگهداری ساختمان </t>
  </si>
  <si>
    <t xml:space="preserve">تعمیرونگهداری اثاثه و منصوبات </t>
  </si>
  <si>
    <t xml:space="preserve">استهلاک داراییها </t>
  </si>
  <si>
    <t xml:space="preserve">تعمیرونگهداری وسائط نقلیه </t>
  </si>
  <si>
    <t xml:space="preserve">سوخت وسائط نقلیه </t>
  </si>
  <si>
    <t xml:space="preserve">هزینه آگهی و تبلیغات </t>
  </si>
  <si>
    <t xml:space="preserve">هزینه شرکت در نمایشگاه </t>
  </si>
  <si>
    <t xml:space="preserve">حق الزحمه مشاوره </t>
  </si>
  <si>
    <t xml:space="preserve">حق الحضور در جلسات هیات مدیره </t>
  </si>
  <si>
    <t xml:space="preserve">هزینه هدایا </t>
  </si>
  <si>
    <t xml:space="preserve">سایر هزینه ها </t>
  </si>
  <si>
    <t xml:space="preserve">سرمایه </t>
  </si>
  <si>
    <t xml:space="preserve">پذیره نویسی سرمایه </t>
  </si>
  <si>
    <t xml:space="preserve">سرمایه گذاری در سایر شرکتها </t>
  </si>
  <si>
    <t xml:space="preserve">حسابهای دریافتنی تجاری </t>
  </si>
  <si>
    <t>شرکت 1</t>
  </si>
  <si>
    <t>شرکت 3</t>
  </si>
  <si>
    <t>شرکت 4</t>
  </si>
  <si>
    <t xml:space="preserve">حسابهای دریافتنی غیرتجاری </t>
  </si>
  <si>
    <t xml:space="preserve">سازمان امور مالیاتی </t>
  </si>
  <si>
    <t xml:space="preserve">ارزش افزوده </t>
  </si>
  <si>
    <t xml:space="preserve">سازمان تامین اجتماعی </t>
  </si>
  <si>
    <t xml:space="preserve">وام کارکنان </t>
  </si>
  <si>
    <t xml:space="preserve">سایر بدهی کارکنان </t>
  </si>
  <si>
    <t xml:space="preserve">پیش دریافتها </t>
  </si>
  <si>
    <t xml:space="preserve">پیش دریافت فروش کالا </t>
  </si>
  <si>
    <t xml:space="preserve">پیش دریافت خدمات </t>
  </si>
  <si>
    <t xml:space="preserve">مدیریت </t>
  </si>
  <si>
    <t xml:space="preserve">امور مالی </t>
  </si>
  <si>
    <t xml:space="preserve">امور اداری </t>
  </si>
  <si>
    <t xml:space="preserve">فروش و بازار یابی </t>
  </si>
  <si>
    <t xml:space="preserve">کارکنان تولیدی </t>
  </si>
  <si>
    <t xml:space="preserve">حراست و بازرسی </t>
  </si>
  <si>
    <t xml:space="preserve">موجودی مواد و کالا </t>
  </si>
  <si>
    <t>موجودی مواد</t>
  </si>
  <si>
    <t xml:space="preserve">موجودی کالای در جریان ساخت </t>
  </si>
  <si>
    <t xml:space="preserve">موجودی کالای ساخته شده </t>
  </si>
  <si>
    <t>موجوادی لوازم مصرفی و پشتیبانی</t>
  </si>
  <si>
    <t xml:space="preserve">تسهیلات دریافتی </t>
  </si>
  <si>
    <t xml:space="preserve">فروش اقساطی </t>
  </si>
  <si>
    <t xml:space="preserve">مشارکت مدنی </t>
  </si>
  <si>
    <t xml:space="preserve">قرض الحسنه </t>
  </si>
  <si>
    <t xml:space="preserve">جعاله </t>
  </si>
  <si>
    <t xml:space="preserve">سلف ارزی </t>
  </si>
  <si>
    <t xml:space="preserve">اسناد دریافتی </t>
  </si>
  <si>
    <t>شرکت 2</t>
  </si>
  <si>
    <t xml:space="preserve">هزینه های اداری ، عمومی و فروش </t>
  </si>
  <si>
    <t xml:space="preserve">درآمدها و هزینه های غیر عملیاتی </t>
  </si>
  <si>
    <t xml:space="preserve">سود سپرده بانکی </t>
  </si>
  <si>
    <t xml:space="preserve">فروش ضایعات </t>
  </si>
  <si>
    <t>کارمزد بانکی</t>
  </si>
  <si>
    <t xml:space="preserve">هزینه جریمه و  بهره بانکی </t>
  </si>
  <si>
    <t xml:space="preserve">حسابهای پرداختنی تجاری </t>
  </si>
  <si>
    <t>اسناد پرداختنی</t>
  </si>
  <si>
    <t xml:space="preserve">حسابهای پرداختنی غیرتجاری </t>
  </si>
  <si>
    <t xml:space="preserve">مالیات عملکرد </t>
  </si>
  <si>
    <t xml:space="preserve">مالیات و عوارض ارزش افزوده </t>
  </si>
  <si>
    <t xml:space="preserve">بستانکاران کارکنان </t>
  </si>
  <si>
    <t xml:space="preserve">ذخایر </t>
  </si>
  <si>
    <t xml:space="preserve">شرح حساب </t>
  </si>
  <si>
    <t xml:space="preserve">حسابها و اسناد دریافتی </t>
  </si>
  <si>
    <t xml:space="preserve">سایر حسابهای دریافتنی </t>
  </si>
  <si>
    <t xml:space="preserve">سپرده و پیش پرداختها </t>
  </si>
  <si>
    <t>سایر حسابهای پرداختنی</t>
  </si>
  <si>
    <t>داراییهای جاری :</t>
  </si>
  <si>
    <t xml:space="preserve">داراییهای غیر جاری :  </t>
  </si>
  <si>
    <t>داراییهای ثابت</t>
  </si>
  <si>
    <t xml:space="preserve">داراییهای نا مشهود </t>
  </si>
  <si>
    <t xml:space="preserve">جمع داراییهای غیر جاری </t>
  </si>
  <si>
    <t xml:space="preserve">مجموع کل داراییها </t>
  </si>
  <si>
    <t>جمع بدهیهای جاری</t>
  </si>
  <si>
    <t xml:space="preserve">بدهیهای غیر جاری : </t>
  </si>
  <si>
    <t xml:space="preserve">جمع بدهیهای غیر جاری </t>
  </si>
  <si>
    <t xml:space="preserve">حقوق صاحبان سهام : </t>
  </si>
  <si>
    <t xml:space="preserve">سود انباشته </t>
  </si>
  <si>
    <t xml:space="preserve">جمع حقوق صاحبان سهام </t>
  </si>
  <si>
    <t xml:space="preserve">مجموع بدهیها و حقوق صاحبان سهام </t>
  </si>
  <si>
    <t>ترازنامه</t>
  </si>
  <si>
    <t>ب.م.ش</t>
  </si>
  <si>
    <t>سال 139X</t>
  </si>
  <si>
    <t>بدهیهای جاری :</t>
  </si>
  <si>
    <t xml:space="preserve">صورت سود و زیان </t>
  </si>
  <si>
    <t xml:space="preserve">بهای تمام شده کالای فروش رفته </t>
  </si>
  <si>
    <t>سود ناخالص</t>
  </si>
  <si>
    <t>هزینه های اداری ، عمومی و فروش</t>
  </si>
  <si>
    <t xml:space="preserve">هزینه های مالی </t>
  </si>
  <si>
    <t xml:space="preserve">هزینه و درآمدهای غیر عملیاتی </t>
  </si>
  <si>
    <t xml:space="preserve">سود خالص قبل از کسر مالیات </t>
  </si>
  <si>
    <t xml:space="preserve">سود سنوات قبل </t>
  </si>
  <si>
    <t xml:space="preserve">تعدیلات سنواتی </t>
  </si>
  <si>
    <t>بهای تمام شده فروش رفته</t>
  </si>
  <si>
    <t>مواد مصرفی</t>
  </si>
  <si>
    <t xml:space="preserve">دستمزد مستقیم </t>
  </si>
  <si>
    <t xml:space="preserve">سربار تولیدی </t>
  </si>
  <si>
    <t xml:space="preserve">بهای تولید </t>
  </si>
  <si>
    <t xml:space="preserve">موجودی اول دوره کالای در جریان ساخت </t>
  </si>
  <si>
    <t xml:space="preserve">موجودی پایان دوره کالای در جریان ساخت </t>
  </si>
  <si>
    <t xml:space="preserve">موجودی اول دوره کالای ساخته شده </t>
  </si>
  <si>
    <t xml:space="preserve">بهای تمام شده کالای آماده فروش </t>
  </si>
  <si>
    <t xml:space="preserve">موجودی پایان دوره کالای ساخته شده </t>
  </si>
  <si>
    <t>هزینه های سربار تولیدی</t>
  </si>
  <si>
    <t xml:space="preserve">هزینه آب مصرفی </t>
  </si>
  <si>
    <t>هزینه گاز</t>
  </si>
  <si>
    <t xml:space="preserve">هزینه تعمیر و نگهداری ابزار و لوازم کارگاهی </t>
  </si>
  <si>
    <t xml:space="preserve">هزینه تعمیر و نگهداری ماشین آلات و تجهیزات </t>
  </si>
  <si>
    <t xml:space="preserve">هزینه لوازم مصرفی </t>
  </si>
  <si>
    <t xml:space="preserve">هزینه استهلاک داراییها </t>
  </si>
  <si>
    <t xml:space="preserve">هزینه اجاره کارخانه </t>
  </si>
  <si>
    <t>هزینه تعمیر و نگهداری وسائط نقلیه</t>
  </si>
  <si>
    <t xml:space="preserve">سایر هزینه ها ی تولید </t>
  </si>
  <si>
    <t xml:space="preserve">مالیات </t>
  </si>
  <si>
    <t xml:space="preserve">سود خالص  از کسر مالیات </t>
  </si>
  <si>
    <t xml:space="preserve">دستمزد </t>
  </si>
  <si>
    <t xml:space="preserve">اضافه کاری </t>
  </si>
  <si>
    <t xml:space="preserve">بن کارگری </t>
  </si>
  <si>
    <t>حق خواربار و مسکن</t>
  </si>
  <si>
    <t xml:space="preserve">شبکاری </t>
  </si>
  <si>
    <t>شیفت کاری</t>
  </si>
  <si>
    <t xml:space="preserve">کارانه </t>
  </si>
  <si>
    <t>حق بیمه سهم کارفرما ( 23% )</t>
  </si>
  <si>
    <t xml:space="preserve"> ذخیره بازخرید سنوات خدمت </t>
  </si>
  <si>
    <t xml:space="preserve">               </t>
  </si>
  <si>
    <t xml:space="preserve">تولید ، خرید و فروش </t>
  </si>
  <si>
    <t xml:space="preserve">تولید یا خرید </t>
  </si>
  <si>
    <t xml:space="preserve">فروش </t>
  </si>
  <si>
    <t xml:space="preserve">ظرفیت اسمی </t>
  </si>
  <si>
    <t>ظ.م.ش</t>
  </si>
  <si>
    <t>محصول 1</t>
  </si>
  <si>
    <t>محصول 2</t>
  </si>
  <si>
    <t>محصول 3</t>
  </si>
  <si>
    <t>محصول 4</t>
  </si>
  <si>
    <t xml:space="preserve"> </t>
  </si>
  <si>
    <t xml:space="preserve">نقد </t>
  </si>
  <si>
    <t xml:space="preserve">اسناد دریافتنی </t>
  </si>
  <si>
    <t xml:space="preserve">اعتباری </t>
  </si>
  <si>
    <t>فروش</t>
  </si>
  <si>
    <t xml:space="preserve">شرکت ..... </t>
  </si>
  <si>
    <t>کار برگ فروش سال 139X</t>
  </si>
  <si>
    <t>کار برگ فروش سه ماهه چهارم  139X</t>
  </si>
  <si>
    <t>کار برگ فروش سه ماهه سوم  139X</t>
  </si>
  <si>
    <t>کار برگ فروش سه ماهه دوم  139X</t>
  </si>
  <si>
    <t xml:space="preserve">شرکت .... </t>
  </si>
  <si>
    <t>سه ماهه اول 139X</t>
  </si>
  <si>
    <t xml:space="preserve"> سه ماهه اول  139X</t>
  </si>
  <si>
    <t>کار برگ فروش</t>
  </si>
  <si>
    <t xml:space="preserve">شرکتها </t>
  </si>
  <si>
    <t xml:space="preserve">کار برگ وصول اسناد دریافتی و بدهکاران تجاری </t>
  </si>
  <si>
    <t xml:space="preserve">اسناد دریافتی و بدهکاران  </t>
  </si>
  <si>
    <t xml:space="preserve">مبلغ وصول شده </t>
  </si>
  <si>
    <t xml:space="preserve">بدهکاران </t>
  </si>
  <si>
    <t>سه ماهه دوم 139X</t>
  </si>
  <si>
    <t>سه ماهه سوم  139X</t>
  </si>
  <si>
    <t>سه ماهه چهارم  139X</t>
  </si>
  <si>
    <t xml:space="preserve">مانده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</si>
</sst>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_-;_-* #,##0\-;_-* &quot;-&quot;??_-;_-@_-"/>
  </numFmts>
  <fonts count="12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b/>
      <sz val="8"/>
      <color theme="1"/>
      <name val="B Nazanin"/>
      <charset val="178"/>
    </font>
    <font>
      <b/>
      <sz val="9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80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3" fillId="0" borderId="22" xfId="0" applyFont="1" applyBorder="1"/>
    <xf numFmtId="0" fontId="3" fillId="0" borderId="27" xfId="0" applyFont="1" applyBorder="1"/>
    <xf numFmtId="0" fontId="3" fillId="0" borderId="29" xfId="0" applyFont="1" applyBorder="1"/>
    <xf numFmtId="0" fontId="3" fillId="0" borderId="2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2" borderId="32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21" xfId="0" applyFont="1" applyFill="1" applyBorder="1"/>
    <xf numFmtId="0" fontId="3" fillId="0" borderId="23" xfId="0" applyFont="1" applyBorder="1"/>
    <xf numFmtId="0" fontId="3" fillId="0" borderId="24" xfId="0" applyFont="1" applyBorder="1"/>
    <xf numFmtId="0" fontId="3" fillId="0" borderId="28" xfId="0" applyFont="1" applyBorder="1"/>
    <xf numFmtId="0" fontId="3" fillId="0" borderId="30" xfId="0" applyFont="1" applyBorder="1"/>
    <xf numFmtId="0" fontId="3" fillId="0" borderId="31" xfId="0" applyFont="1" applyBorder="1"/>
    <xf numFmtId="0" fontId="2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3" borderId="21" xfId="0" applyFont="1" applyFill="1" applyBorder="1" applyAlignment="1"/>
    <xf numFmtId="0" fontId="3" fillId="3" borderId="21" xfId="0" applyFont="1" applyFill="1" applyBorder="1"/>
    <xf numFmtId="0" fontId="3" fillId="2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2" borderId="2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3" borderId="47" xfId="0" applyFont="1" applyFill="1" applyBorder="1"/>
    <xf numFmtId="0" fontId="3" fillId="0" borderId="52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58" xfId="0" applyFont="1" applyBorder="1"/>
    <xf numFmtId="0" fontId="3" fillId="2" borderId="5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2" borderId="42" xfId="0" applyFont="1" applyFill="1" applyBorder="1"/>
    <xf numFmtId="0" fontId="6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5" borderId="20" xfId="0" applyFont="1" applyFill="1" applyBorder="1"/>
    <xf numFmtId="0" fontId="0" fillId="0" borderId="0" xfId="0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164" fontId="3" fillId="2" borderId="21" xfId="1" applyFont="1" applyFill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3" fillId="2" borderId="55" xfId="1" applyFont="1" applyFill="1" applyBorder="1" applyAlignment="1">
      <alignment horizontal="center"/>
    </xf>
    <xf numFmtId="164" fontId="3" fillId="2" borderId="21" xfId="1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38" xfId="0" applyFont="1" applyBorder="1"/>
    <xf numFmtId="0" fontId="7" fillId="2" borderId="37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5" fillId="2" borderId="19" xfId="0" applyFont="1" applyFill="1" applyBorder="1"/>
    <xf numFmtId="0" fontId="5" fillId="2" borderId="20" xfId="0" applyFont="1" applyFill="1" applyBorder="1"/>
    <xf numFmtId="0" fontId="5" fillId="2" borderId="21" xfId="0" applyFont="1" applyFill="1" applyBorder="1"/>
    <xf numFmtId="0" fontId="2" fillId="2" borderId="5" xfId="0" applyFont="1" applyFill="1" applyBorder="1" applyAlignment="1">
      <alignment horizontal="center"/>
    </xf>
    <xf numFmtId="0" fontId="1" fillId="0" borderId="0" xfId="0" applyFont="1" applyBorder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5" fontId="3" fillId="0" borderId="23" xfId="1" applyNumberFormat="1" applyFont="1" applyBorder="1" applyAlignment="1">
      <alignment horizontal="center"/>
    </xf>
    <xf numFmtId="0" fontId="3" fillId="0" borderId="23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 vertical="center"/>
    </xf>
    <xf numFmtId="165" fontId="3" fillId="2" borderId="37" xfId="1" applyNumberFormat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3" fillId="0" borderId="41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39" xfId="1" applyNumberFormat="1" applyFont="1" applyBorder="1" applyAlignment="1">
      <alignment horizontal="center" vertical="center"/>
    </xf>
    <xf numFmtId="165" fontId="3" fillId="3" borderId="37" xfId="1" applyNumberFormat="1" applyFont="1" applyFill="1" applyBorder="1" applyAlignment="1">
      <alignment horizontal="center" vertical="center"/>
    </xf>
    <xf numFmtId="165" fontId="3" fillId="2" borderId="37" xfId="1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 vertical="center"/>
    </xf>
    <xf numFmtId="165" fontId="3" fillId="0" borderId="57" xfId="1" applyNumberFormat="1" applyFont="1" applyBorder="1" applyAlignment="1">
      <alignment horizontal="center"/>
    </xf>
    <xf numFmtId="165" fontId="3" fillId="2" borderId="54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3" fillId="0" borderId="26" xfId="1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3" fillId="0" borderId="23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30" xfId="1" applyNumberFormat="1" applyFont="1" applyBorder="1" applyAlignment="1">
      <alignment horizontal="center" vertical="center"/>
    </xf>
    <xf numFmtId="165" fontId="3" fillId="2" borderId="20" xfId="0" applyNumberFormat="1" applyFont="1" applyFill="1" applyBorder="1"/>
    <xf numFmtId="165" fontId="3" fillId="2" borderId="20" xfId="1" applyNumberFormat="1" applyFont="1" applyFill="1" applyBorder="1"/>
    <xf numFmtId="165" fontId="3" fillId="0" borderId="24" xfId="1" applyNumberFormat="1" applyFont="1" applyBorder="1" applyAlignment="1">
      <alignment horizontal="center" vertical="center"/>
    </xf>
    <xf numFmtId="165" fontId="3" fillId="0" borderId="28" xfId="1" applyNumberFormat="1" applyFont="1" applyBorder="1" applyAlignment="1">
      <alignment horizontal="center" vertical="center"/>
    </xf>
    <xf numFmtId="165" fontId="3" fillId="0" borderId="31" xfId="1" applyNumberFormat="1" applyFont="1" applyBorder="1" applyAlignment="1">
      <alignment horizontal="center" vertical="center"/>
    </xf>
    <xf numFmtId="165" fontId="3" fillId="2" borderId="21" xfId="1" applyNumberFormat="1" applyFont="1" applyFill="1" applyBorder="1"/>
    <xf numFmtId="165" fontId="3" fillId="0" borderId="24" xfId="1" applyNumberFormat="1" applyFont="1" applyBorder="1"/>
    <xf numFmtId="165" fontId="3" fillId="0" borderId="2" xfId="1" applyNumberFormat="1" applyFont="1" applyBorder="1" applyAlignment="1">
      <alignment horizontal="center"/>
    </xf>
    <xf numFmtId="165" fontId="3" fillId="0" borderId="39" xfId="1" applyNumberFormat="1" applyFont="1" applyBorder="1" applyAlignment="1">
      <alignment horizontal="center"/>
    </xf>
    <xf numFmtId="165" fontId="3" fillId="0" borderId="22" xfId="1" applyNumberFormat="1" applyFont="1" applyBorder="1"/>
    <xf numFmtId="165" fontId="3" fillId="0" borderId="27" xfId="1" applyNumberFormat="1" applyFont="1" applyBorder="1"/>
    <xf numFmtId="165" fontId="3" fillId="0" borderId="55" xfId="1" applyNumberFormat="1" applyFont="1" applyBorder="1"/>
    <xf numFmtId="0" fontId="3" fillId="0" borderId="54" xfId="1" applyNumberFormat="1" applyFont="1" applyBorder="1" applyAlignment="1">
      <alignment horizontal="center"/>
    </xf>
    <xf numFmtId="0" fontId="3" fillId="0" borderId="30" xfId="1" applyNumberFormat="1" applyFont="1" applyBorder="1" applyAlignment="1">
      <alignment horizontal="center"/>
    </xf>
    <xf numFmtId="165" fontId="3" fillId="0" borderId="53" xfId="1" applyNumberFormat="1" applyFont="1" applyBorder="1"/>
    <xf numFmtId="0" fontId="3" fillId="3" borderId="12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/>
    </xf>
    <xf numFmtId="0" fontId="3" fillId="2" borderId="66" xfId="0" applyFont="1" applyFill="1" applyBorder="1" applyAlignment="1">
      <alignment horizontal="center"/>
    </xf>
    <xf numFmtId="0" fontId="3" fillId="2" borderId="67" xfId="0" applyFont="1" applyFill="1" applyBorder="1" applyAlignment="1">
      <alignment horizontal="center"/>
    </xf>
    <xf numFmtId="165" fontId="3" fillId="2" borderId="53" xfId="0" applyNumberFormat="1" applyFont="1" applyFill="1" applyBorder="1" applyAlignment="1">
      <alignment horizontal="center"/>
    </xf>
    <xf numFmtId="165" fontId="3" fillId="2" borderId="54" xfId="0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5" fontId="3" fillId="0" borderId="24" xfId="1" applyNumberFormat="1" applyFont="1" applyBorder="1" applyAlignment="1">
      <alignment horizontal="center"/>
    </xf>
    <xf numFmtId="165" fontId="3" fillId="0" borderId="28" xfId="1" applyNumberFormat="1" applyFont="1" applyBorder="1" applyAlignment="1">
      <alignment horizontal="center"/>
    </xf>
    <xf numFmtId="165" fontId="3" fillId="0" borderId="31" xfId="1" applyNumberFormat="1" applyFont="1" applyBorder="1" applyAlignment="1">
      <alignment horizontal="center"/>
    </xf>
    <xf numFmtId="165" fontId="3" fillId="0" borderId="38" xfId="1" applyNumberFormat="1" applyFont="1" applyBorder="1" applyAlignment="1">
      <alignment horizontal="center" vertical="center"/>
    </xf>
    <xf numFmtId="165" fontId="3" fillId="2" borderId="55" xfId="0" applyNumberFormat="1" applyFont="1" applyFill="1" applyBorder="1" applyAlignment="1">
      <alignment horizontal="center"/>
    </xf>
    <xf numFmtId="165" fontId="3" fillId="0" borderId="30" xfId="1" applyNumberFormat="1" applyFont="1" applyBorder="1" applyAlignment="1">
      <alignment horizontal="center"/>
    </xf>
    <xf numFmtId="165" fontId="3" fillId="0" borderId="27" xfId="1" applyNumberFormat="1" applyFont="1" applyBorder="1" applyAlignment="1">
      <alignment horizontal="center"/>
    </xf>
    <xf numFmtId="165" fontId="3" fillId="0" borderId="29" xfId="1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center"/>
    </xf>
    <xf numFmtId="165" fontId="3" fillId="3" borderId="19" xfId="1" applyNumberFormat="1" applyFont="1" applyFill="1" applyBorder="1" applyAlignment="1">
      <alignment horizontal="center" vertical="center"/>
    </xf>
    <xf numFmtId="165" fontId="3" fillId="0" borderId="25" xfId="1" applyNumberFormat="1" applyFont="1" applyBorder="1" applyAlignment="1">
      <alignment horizontal="center" vertical="center"/>
    </xf>
    <xf numFmtId="165" fontId="3" fillId="3" borderId="19" xfId="1" applyNumberFormat="1" applyFont="1" applyFill="1" applyBorder="1" applyAlignment="1">
      <alignment horizontal="center"/>
    </xf>
    <xf numFmtId="165" fontId="3" fillId="0" borderId="57" xfId="1" applyNumberFormat="1" applyFont="1" applyBorder="1" applyAlignment="1">
      <alignment horizontal="center" vertical="center"/>
    </xf>
    <xf numFmtId="165" fontId="3" fillId="5" borderId="19" xfId="1" applyNumberFormat="1" applyFont="1" applyFill="1" applyBorder="1"/>
    <xf numFmtId="165" fontId="3" fillId="3" borderId="53" xfId="1" applyNumberFormat="1" applyFont="1" applyFill="1" applyBorder="1" applyAlignment="1">
      <alignment horizontal="center" vertical="center"/>
    </xf>
    <xf numFmtId="165" fontId="3" fillId="0" borderId="41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3" fillId="3" borderId="37" xfId="1" applyNumberFormat="1" applyFont="1" applyFill="1" applyBorder="1" applyAlignment="1">
      <alignment horizontal="center"/>
    </xf>
    <xf numFmtId="165" fontId="3" fillId="3" borderId="20" xfId="1" applyNumberFormat="1" applyFont="1" applyFill="1" applyBorder="1" applyAlignment="1">
      <alignment horizontal="center"/>
    </xf>
    <xf numFmtId="165" fontId="3" fillId="0" borderId="38" xfId="1" applyNumberFormat="1" applyFont="1" applyBorder="1" applyAlignment="1">
      <alignment horizontal="center"/>
    </xf>
    <xf numFmtId="165" fontId="3" fillId="0" borderId="40" xfId="1" applyNumberFormat="1" applyFont="1" applyBorder="1" applyAlignment="1">
      <alignment horizontal="center"/>
    </xf>
    <xf numFmtId="165" fontId="3" fillId="0" borderId="36" xfId="1" applyNumberFormat="1" applyFont="1" applyBorder="1" applyAlignment="1">
      <alignment horizontal="center"/>
    </xf>
    <xf numFmtId="165" fontId="3" fillId="2" borderId="20" xfId="1" applyNumberFormat="1" applyFont="1" applyFill="1" applyBorder="1" applyAlignment="1">
      <alignment horizontal="center"/>
    </xf>
    <xf numFmtId="165" fontId="3" fillId="0" borderId="25" xfId="1" applyNumberFormat="1" applyFont="1" applyBorder="1" applyAlignment="1">
      <alignment horizontal="center"/>
    </xf>
    <xf numFmtId="165" fontId="3" fillId="0" borderId="36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5" fontId="3" fillId="3" borderId="20" xfId="1" applyNumberFormat="1" applyFont="1" applyFill="1" applyBorder="1" applyAlignment="1">
      <alignment horizontal="center" vertical="center"/>
    </xf>
    <xf numFmtId="165" fontId="3" fillId="2" borderId="54" xfId="1" applyNumberFormat="1" applyFont="1" applyFill="1" applyBorder="1" applyAlignment="1">
      <alignment horizontal="center"/>
    </xf>
    <xf numFmtId="165" fontId="3" fillId="2" borderId="20" xfId="1" applyNumberFormat="1" applyFont="1" applyFill="1" applyBorder="1" applyAlignment="1">
      <alignment horizontal="center" vertical="center"/>
    </xf>
    <xf numFmtId="165" fontId="3" fillId="0" borderId="38" xfId="1" applyNumberFormat="1" applyFont="1" applyBorder="1"/>
    <xf numFmtId="165" fontId="3" fillId="2" borderId="53" xfId="1" applyNumberFormat="1" applyFont="1" applyFill="1" applyBorder="1"/>
    <xf numFmtId="165" fontId="3" fillId="2" borderId="54" xfId="1" applyNumberFormat="1" applyFont="1" applyFill="1" applyBorder="1"/>
    <xf numFmtId="165" fontId="3" fillId="2" borderId="55" xfId="1" applyNumberFormat="1" applyFont="1" applyFill="1" applyBorder="1"/>
    <xf numFmtId="165" fontId="3" fillId="0" borderId="59" xfId="1" applyNumberFormat="1" applyFont="1" applyBorder="1"/>
    <xf numFmtId="0" fontId="3" fillId="0" borderId="60" xfId="1" applyNumberFormat="1" applyFont="1" applyBorder="1" applyAlignment="1">
      <alignment horizontal="center"/>
    </xf>
    <xf numFmtId="165" fontId="3" fillId="0" borderId="61" xfId="1" applyNumberFormat="1" applyFont="1" applyBorder="1"/>
    <xf numFmtId="0" fontId="5" fillId="2" borderId="54" xfId="0" applyFont="1" applyFill="1" applyBorder="1" applyAlignment="1">
      <alignment horizontal="center"/>
    </xf>
    <xf numFmtId="165" fontId="3" fillId="2" borderId="68" xfId="0" applyNumberFormat="1" applyFont="1" applyFill="1" applyBorder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/>
    </xf>
    <xf numFmtId="165" fontId="3" fillId="0" borderId="24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165" fontId="3" fillId="0" borderId="31" xfId="0" applyNumberFormat="1" applyFont="1" applyBorder="1" applyAlignment="1">
      <alignment horizontal="center"/>
    </xf>
    <xf numFmtId="0" fontId="3" fillId="2" borderId="43" xfId="0" applyFont="1" applyFill="1" applyBorder="1" applyAlignment="1">
      <alignment horizontal="center" vertical="center"/>
    </xf>
    <xf numFmtId="165" fontId="3" fillId="2" borderId="11" xfId="1" applyNumberFormat="1" applyFont="1" applyFill="1" applyBorder="1"/>
    <xf numFmtId="165" fontId="3" fillId="2" borderId="10" xfId="1" applyNumberFormat="1" applyFont="1" applyFill="1" applyBorder="1"/>
    <xf numFmtId="165" fontId="3" fillId="2" borderId="10" xfId="0" applyNumberFormat="1" applyFont="1" applyFill="1" applyBorder="1" applyAlignment="1">
      <alignment horizontal="center"/>
    </xf>
    <xf numFmtId="165" fontId="3" fillId="0" borderId="23" xfId="1" applyNumberFormat="1" applyFont="1" applyBorder="1"/>
    <xf numFmtId="165" fontId="3" fillId="0" borderId="30" xfId="1" applyNumberFormat="1" applyFont="1" applyBorder="1"/>
    <xf numFmtId="165" fontId="3" fillId="0" borderId="39" xfId="1" applyNumberFormat="1" applyFont="1" applyBorder="1"/>
    <xf numFmtId="165" fontId="3" fillId="0" borderId="58" xfId="0" applyNumberFormat="1" applyFont="1" applyBorder="1" applyAlignment="1">
      <alignment horizontal="center"/>
    </xf>
    <xf numFmtId="165" fontId="3" fillId="2" borderId="19" xfId="1" applyNumberFormat="1" applyFont="1" applyFill="1" applyBorder="1"/>
    <xf numFmtId="165" fontId="3" fillId="2" borderId="4" xfId="0" applyNumberFormat="1" applyFont="1" applyFill="1" applyBorder="1" applyAlignment="1">
      <alignment horizontal="center"/>
    </xf>
    <xf numFmtId="165" fontId="3" fillId="2" borderId="19" xfId="1" applyNumberFormat="1" applyFont="1" applyFill="1" applyBorder="1" applyAlignment="1">
      <alignment horizontal="center"/>
    </xf>
    <xf numFmtId="165" fontId="3" fillId="0" borderId="40" xfId="1" applyNumberFormat="1" applyFont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3" borderId="4" xfId="1" applyNumberFormat="1" applyFont="1" applyFill="1" applyBorder="1" applyAlignment="1">
      <alignment horizontal="center" vertical="center"/>
    </xf>
    <xf numFmtId="165" fontId="3" fillId="0" borderId="48" xfId="1" applyNumberFormat="1" applyFont="1" applyBorder="1" applyAlignment="1">
      <alignment horizontal="center" vertical="center"/>
    </xf>
    <xf numFmtId="165" fontId="3" fillId="0" borderId="49" xfId="1" applyNumberFormat="1" applyFont="1" applyBorder="1" applyAlignment="1">
      <alignment horizontal="center" vertical="center"/>
    </xf>
    <xf numFmtId="165" fontId="3" fillId="0" borderId="59" xfId="1" applyNumberFormat="1" applyFont="1" applyBorder="1" applyAlignment="1">
      <alignment horizontal="center" vertical="center"/>
    </xf>
    <xf numFmtId="165" fontId="3" fillId="0" borderId="60" xfId="1" applyNumberFormat="1" applyFont="1" applyBorder="1" applyAlignment="1">
      <alignment horizontal="center" vertical="center"/>
    </xf>
    <xf numFmtId="165" fontId="3" fillId="5" borderId="37" xfId="1" applyNumberFormat="1" applyFont="1" applyFill="1" applyBorder="1"/>
    <xf numFmtId="165" fontId="3" fillId="5" borderId="20" xfId="1" applyNumberFormat="1" applyFont="1" applyFill="1" applyBorder="1"/>
    <xf numFmtId="165" fontId="3" fillId="3" borderId="54" xfId="1" applyNumberFormat="1" applyFont="1" applyFill="1" applyBorder="1" applyAlignment="1">
      <alignment horizontal="center" vertical="center"/>
    </xf>
    <xf numFmtId="165" fontId="3" fillId="0" borderId="29" xfId="1" applyNumberFormat="1" applyFont="1" applyBorder="1"/>
    <xf numFmtId="165" fontId="3" fillId="0" borderId="1" xfId="1" applyNumberFormat="1" applyFont="1" applyBorder="1"/>
    <xf numFmtId="165" fontId="3" fillId="0" borderId="2" xfId="1" applyNumberFormat="1" applyFont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rightToLeft="1" workbookViewId="0">
      <pane xSplit="1" topLeftCell="B1" activePane="topRight" state="frozen"/>
      <selection pane="topRight" activeCell="T6" sqref="T6"/>
    </sheetView>
  </sheetViews>
  <sheetFormatPr defaultRowHeight="18" x14ac:dyDescent="0.45"/>
  <cols>
    <col min="1" max="1" width="17.85546875" style="1" bestFit="1" customWidth="1"/>
    <col min="2" max="2" width="11.42578125" style="1" bestFit="1" customWidth="1"/>
    <col min="3" max="3" width="6.42578125" style="1" bestFit="1" customWidth="1"/>
    <col min="4" max="4" width="7.42578125" style="1" bestFit="1" customWidth="1"/>
    <col min="5" max="5" width="11.7109375" style="1" bestFit="1" customWidth="1"/>
    <col min="6" max="6" width="6.42578125" style="1" bestFit="1" customWidth="1"/>
    <col min="7" max="7" width="7.42578125" style="1" bestFit="1" customWidth="1"/>
    <col min="8" max="8" width="11.85546875" style="1" bestFit="1" customWidth="1"/>
    <col min="9" max="9" width="6.42578125" style="1" bestFit="1" customWidth="1"/>
    <col min="10" max="10" width="7.42578125" style="1" bestFit="1" customWidth="1"/>
    <col min="11" max="11" width="12" style="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1" spans="1:16" ht="18.75" thickBot="1" x14ac:dyDescent="0.5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.75" thickBot="1" x14ac:dyDescent="0.6">
      <c r="A3" s="314" t="s">
        <v>44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6"/>
    </row>
    <row r="4" spans="1:16" ht="21.75" thickBot="1" x14ac:dyDescent="0.6">
      <c r="A4" s="317" t="s">
        <v>11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9"/>
    </row>
    <row r="5" spans="1:16" ht="20.25" thickBot="1" x14ac:dyDescent="0.55000000000000004">
      <c r="A5" s="320" t="s">
        <v>0</v>
      </c>
      <c r="B5" s="309" t="s">
        <v>5</v>
      </c>
      <c r="C5" s="309"/>
      <c r="D5" s="310"/>
      <c r="E5" s="309" t="s">
        <v>6</v>
      </c>
      <c r="F5" s="309"/>
      <c r="G5" s="310"/>
      <c r="H5" s="309" t="s">
        <v>7</v>
      </c>
      <c r="I5" s="309"/>
      <c r="J5" s="310"/>
      <c r="K5" s="309" t="s">
        <v>8</v>
      </c>
      <c r="L5" s="309"/>
      <c r="M5" s="310"/>
      <c r="N5" s="309" t="s">
        <v>9</v>
      </c>
      <c r="O5" s="309"/>
      <c r="P5" s="310"/>
    </row>
    <row r="6" spans="1:16" thickBot="1" x14ac:dyDescent="0.45">
      <c r="A6" s="321"/>
      <c r="B6" s="3" t="s">
        <v>1</v>
      </c>
      <c r="C6" s="3" t="s">
        <v>2</v>
      </c>
      <c r="D6" s="3" t="s">
        <v>164</v>
      </c>
      <c r="E6" s="5" t="s">
        <v>1</v>
      </c>
      <c r="F6" s="3" t="s">
        <v>2</v>
      </c>
      <c r="G6" s="3" t="s">
        <v>164</v>
      </c>
      <c r="H6" s="5" t="s">
        <v>1</v>
      </c>
      <c r="I6" s="3" t="s">
        <v>2</v>
      </c>
      <c r="J6" s="3" t="s">
        <v>164</v>
      </c>
      <c r="K6" s="3" t="s">
        <v>1</v>
      </c>
      <c r="L6" s="3" t="s">
        <v>2</v>
      </c>
      <c r="M6" s="3" t="s">
        <v>164</v>
      </c>
      <c r="N6" s="3" t="s">
        <v>1</v>
      </c>
      <c r="O6" s="3" t="s">
        <v>2</v>
      </c>
      <c r="P6" s="3" t="s">
        <v>164</v>
      </c>
    </row>
    <row r="7" spans="1:16" thickBot="1" x14ac:dyDescent="0.45">
      <c r="A7" s="322"/>
      <c r="B7" s="2" t="s">
        <v>3</v>
      </c>
      <c r="C7" s="2" t="s">
        <v>3</v>
      </c>
      <c r="D7" s="2" t="s">
        <v>4</v>
      </c>
      <c r="E7" s="2" t="s">
        <v>3</v>
      </c>
      <c r="F7" s="2" t="s">
        <v>3</v>
      </c>
      <c r="G7" s="2" t="s">
        <v>4</v>
      </c>
      <c r="H7" s="2" t="s">
        <v>3</v>
      </c>
      <c r="I7" s="2" t="s">
        <v>3</v>
      </c>
      <c r="J7" s="2" t="s">
        <v>4</v>
      </c>
      <c r="K7" s="2" t="s">
        <v>3</v>
      </c>
      <c r="L7" s="2" t="s">
        <v>3</v>
      </c>
      <c r="M7" s="2" t="s">
        <v>4</v>
      </c>
      <c r="N7" s="2" t="s">
        <v>3</v>
      </c>
      <c r="O7" s="2" t="s">
        <v>3</v>
      </c>
      <c r="P7" s="2" t="s">
        <v>4</v>
      </c>
    </row>
    <row r="8" spans="1:16" ht="15.75" x14ac:dyDescent="0.25">
      <c r="A8" s="56" t="s">
        <v>14</v>
      </c>
      <c r="B8" s="194">
        <f>'کاربرگ فروش '!D13+'کاربرگ وصول اسناد دریافتی '!D10+E13+'پیش دریافت '!B11-'پیش پرداخت '!B14-'هزینه سربار تولید '!B19-'هزینه اداری و فروش '!B33-دستمزد!C17+'هزینه و در آمد غیرعملیاتی '!B13</f>
        <v>74098584</v>
      </c>
      <c r="C8" s="214"/>
      <c r="D8" s="47">
        <f>C8/B8*100</f>
        <v>0</v>
      </c>
      <c r="E8" s="194">
        <f>'کاربرگ فروش '!K13+'کاربرگ وصول اسناد دریافتی '!H10+'پیش دریافت '!E11-'پیش پرداخت '!E14-'هزینه سربار تولید '!E19-'هزینه اداری و فروش '!E33-دستمزد!F17+'هزینه و در آمد غیرعملیاتی '!E13</f>
        <v>33851098</v>
      </c>
      <c r="F8" s="214"/>
      <c r="G8" s="47">
        <f>F8/E8*100</f>
        <v>0</v>
      </c>
      <c r="H8" s="194">
        <f>'کاربرگ فروش '!R13+'کاربرگ وصول اسناد دریافتی '!L10+'پیش دریافت '!H11-'پیش پرداخت '!H14-'هزینه سربار تولید '!H19-'هزینه اداری و فروش '!H33-دستمزد!I17+'هزینه و در آمد غیرعملیاتی '!H13</f>
        <v>76896637</v>
      </c>
      <c r="I8" s="214"/>
      <c r="J8" s="47">
        <f>I8/H8*100</f>
        <v>0</v>
      </c>
      <c r="K8" s="194">
        <f>'کاربرگ فروش '!Y13+'کاربرگ وصول اسناد دریافتی '!P10+'پیش دریافت '!K11-'پیش پرداخت '!K14-'هزینه سربار تولید '!K19-'هزینه اداری و فروش '!K33-دستمزد!L17+'هزینه و در آمد غیرعملیاتی '!K13</f>
        <v>109542003</v>
      </c>
      <c r="L8" s="214"/>
      <c r="M8" s="47">
        <f>L8/K8*100</f>
        <v>0</v>
      </c>
      <c r="N8" s="194"/>
      <c r="O8" s="214"/>
      <c r="P8" s="47" t="e">
        <f>O8/N8*100</f>
        <v>#DIV/0!</v>
      </c>
    </row>
    <row r="9" spans="1:16" ht="15.75" x14ac:dyDescent="0.25">
      <c r="A9" s="149" t="s">
        <v>15</v>
      </c>
      <c r="B9" s="137"/>
      <c r="C9" s="138"/>
      <c r="D9" s="139" t="e">
        <f>C9/B9*100</f>
        <v>#DIV/0!</v>
      </c>
      <c r="E9" s="48"/>
      <c r="F9" s="43"/>
      <c r="G9" s="49" t="e">
        <f>F9/E9*100</f>
        <v>#DIV/0!</v>
      </c>
      <c r="H9" s="48"/>
      <c r="I9" s="43"/>
      <c r="J9" s="49" t="e">
        <f>I9/H9*100</f>
        <v>#DIV/0!</v>
      </c>
      <c r="K9" s="48"/>
      <c r="L9" s="43"/>
      <c r="M9" s="49" t="e">
        <f>L9/K9*100</f>
        <v>#DIV/0!</v>
      </c>
      <c r="N9" s="48"/>
      <c r="O9" s="43"/>
      <c r="P9" s="49" t="e">
        <f>O9/N9*100</f>
        <v>#DIV/0!</v>
      </c>
    </row>
    <row r="10" spans="1:16" ht="15.75" x14ac:dyDescent="0.25">
      <c r="A10" s="57" t="s">
        <v>12</v>
      </c>
      <c r="B10" s="48"/>
      <c r="C10" s="43"/>
      <c r="D10" s="139" t="e">
        <f t="shared" ref="D10:D14" si="0">C10/B10*100</f>
        <v>#DIV/0!</v>
      </c>
      <c r="E10" s="48"/>
      <c r="F10" s="43"/>
      <c r="G10" s="49" t="e">
        <f t="shared" ref="G10:G14" si="1">F10/E10*100</f>
        <v>#DIV/0!</v>
      </c>
      <c r="H10" s="48"/>
      <c r="I10" s="43"/>
      <c r="J10" s="49" t="e">
        <f t="shared" ref="J10:J14" si="2">I10/H10*100</f>
        <v>#DIV/0!</v>
      </c>
      <c r="K10" s="48"/>
      <c r="L10" s="43"/>
      <c r="M10" s="49" t="e">
        <f t="shared" ref="M10:M14" si="3">L10/K10*100</f>
        <v>#DIV/0!</v>
      </c>
      <c r="N10" s="48"/>
      <c r="O10" s="43"/>
      <c r="P10" s="49" t="e">
        <f t="shared" ref="P10:P14" si="4">O10/N10*100</f>
        <v>#DIV/0!</v>
      </c>
    </row>
    <row r="11" spans="1:16" ht="15.75" x14ac:dyDescent="0.25">
      <c r="A11" s="57" t="s">
        <v>13</v>
      </c>
      <c r="B11" s="48"/>
      <c r="C11" s="43"/>
      <c r="D11" s="139" t="e">
        <f t="shared" si="0"/>
        <v>#DIV/0!</v>
      </c>
      <c r="E11" s="48"/>
      <c r="F11" s="43"/>
      <c r="G11" s="49" t="e">
        <f t="shared" si="1"/>
        <v>#DIV/0!</v>
      </c>
      <c r="H11" s="48"/>
      <c r="I11" s="43"/>
      <c r="J11" s="49" t="e">
        <f t="shared" si="2"/>
        <v>#DIV/0!</v>
      </c>
      <c r="K11" s="48"/>
      <c r="L11" s="43"/>
      <c r="M11" s="49" t="e">
        <f t="shared" si="3"/>
        <v>#DIV/0!</v>
      </c>
      <c r="N11" s="48"/>
      <c r="O11" s="43"/>
      <c r="P11" s="49" t="e">
        <f t="shared" si="4"/>
        <v>#DIV/0!</v>
      </c>
    </row>
    <row r="12" spans="1:16" ht="15.75" x14ac:dyDescent="0.25">
      <c r="A12" s="57" t="s">
        <v>16</v>
      </c>
      <c r="B12" s="48"/>
      <c r="C12" s="43"/>
      <c r="D12" s="139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49" t="e">
        <f t="shared" si="2"/>
        <v>#DIV/0!</v>
      </c>
      <c r="K12" s="48"/>
      <c r="L12" s="43"/>
      <c r="M12" s="49" t="e">
        <f t="shared" si="3"/>
        <v>#DIV/0!</v>
      </c>
      <c r="N12" s="48"/>
      <c r="O12" s="43"/>
      <c r="P12" s="49" t="e">
        <f t="shared" si="4"/>
        <v>#DIV/0!</v>
      </c>
    </row>
    <row r="13" spans="1:16" ht="15.75" x14ac:dyDescent="0.25">
      <c r="A13" s="57" t="s">
        <v>17</v>
      </c>
      <c r="B13" s="48"/>
      <c r="C13" s="43"/>
      <c r="D13" s="139" t="e">
        <f t="shared" si="0"/>
        <v>#DIV/0!</v>
      </c>
      <c r="E13" s="48"/>
      <c r="F13" s="43"/>
      <c r="G13" s="49" t="e">
        <f t="shared" si="1"/>
        <v>#DIV/0!</v>
      </c>
      <c r="H13" s="48"/>
      <c r="I13" s="43"/>
      <c r="J13" s="49" t="e">
        <f t="shared" si="2"/>
        <v>#DIV/0!</v>
      </c>
      <c r="K13" s="48"/>
      <c r="L13" s="43"/>
      <c r="M13" s="49" t="e">
        <f t="shared" si="3"/>
        <v>#DIV/0!</v>
      </c>
      <c r="N13" s="48"/>
      <c r="O13" s="43"/>
      <c r="P13" s="49" t="e">
        <f t="shared" si="4"/>
        <v>#DIV/0!</v>
      </c>
    </row>
    <row r="14" spans="1:16" ht="16.5" thickBot="1" x14ac:dyDescent="0.3">
      <c r="A14" s="58" t="s">
        <v>18</v>
      </c>
      <c r="B14" s="50"/>
      <c r="C14" s="51"/>
      <c r="D14" s="139" t="e">
        <f t="shared" si="0"/>
        <v>#DIV/0!</v>
      </c>
      <c r="E14" s="50"/>
      <c r="F14" s="51"/>
      <c r="G14" s="49" t="e">
        <f t="shared" si="1"/>
        <v>#DIV/0!</v>
      </c>
      <c r="H14" s="50"/>
      <c r="I14" s="51"/>
      <c r="J14" s="49" t="e">
        <f t="shared" si="2"/>
        <v>#DIV/0!</v>
      </c>
      <c r="K14" s="50"/>
      <c r="L14" s="51"/>
      <c r="M14" s="49" t="e">
        <f t="shared" si="3"/>
        <v>#DIV/0!</v>
      </c>
      <c r="N14" s="50"/>
      <c r="O14" s="51"/>
      <c r="P14" s="49" t="e">
        <f t="shared" si="4"/>
        <v>#DIV/0!</v>
      </c>
    </row>
    <row r="15" spans="1:16" ht="20.25" thickBot="1" x14ac:dyDescent="0.3">
      <c r="A15" s="150" t="s">
        <v>19</v>
      </c>
      <c r="B15" s="195">
        <f>SUM(B8:B14)</f>
        <v>74098584</v>
      </c>
      <c r="C15" s="268">
        <f>SUM(C8:C14)</f>
        <v>0</v>
      </c>
      <c r="D15" s="54">
        <f>C15/B15*100</f>
        <v>0</v>
      </c>
      <c r="E15" s="268">
        <f>SUM(E8:E14)</f>
        <v>33851098</v>
      </c>
      <c r="F15" s="268">
        <f>SUM(F8:F14)</f>
        <v>0</v>
      </c>
      <c r="G15" s="54">
        <f>F15/E15*100</f>
        <v>0</v>
      </c>
      <c r="H15" s="268">
        <f>SUM(H8:H14)</f>
        <v>76896637</v>
      </c>
      <c r="I15" s="268">
        <f>SUM(I8:I14)</f>
        <v>0</v>
      </c>
      <c r="J15" s="54">
        <f>I15/H15*100</f>
        <v>0</v>
      </c>
      <c r="K15" s="268">
        <f>SUM(K8:K14)</f>
        <v>109542003</v>
      </c>
      <c r="L15" s="268">
        <f>SUM(L8:L14)</f>
        <v>0</v>
      </c>
      <c r="M15" s="54">
        <f>L15/K15*100</f>
        <v>0</v>
      </c>
      <c r="N15" s="268">
        <f>SUM(N8:N14)</f>
        <v>0</v>
      </c>
      <c r="O15" s="268">
        <f>SUM(O8:O14)</f>
        <v>0</v>
      </c>
      <c r="P15" s="55" t="e">
        <f>O15/N15*100</f>
        <v>#DIV/0!</v>
      </c>
    </row>
    <row r="18" spans="5:5" x14ac:dyDescent="0.45">
      <c r="E18" s="1" t="s">
        <v>207</v>
      </c>
    </row>
  </sheetData>
  <mergeCells count="9">
    <mergeCell ref="N5:P5"/>
    <mergeCell ref="A2:P2"/>
    <mergeCell ref="A3:P3"/>
    <mergeCell ref="A4:P4"/>
    <mergeCell ref="B5:D5"/>
    <mergeCell ref="A5:A7"/>
    <mergeCell ref="E5:G5"/>
    <mergeCell ref="H5:J5"/>
    <mergeCell ref="K5:M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5"/>
  <sheetViews>
    <sheetView rightToLeft="1" workbookViewId="0">
      <pane xSplit="1" topLeftCell="D1" activePane="topRight" state="frozen"/>
      <selection pane="topRight" activeCell="O8" sqref="O8"/>
    </sheetView>
  </sheetViews>
  <sheetFormatPr defaultRowHeight="15" x14ac:dyDescent="0.25"/>
  <cols>
    <col min="1" max="1" width="16.855468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1" spans="1:16" ht="15.75" thickBot="1" x14ac:dyDescent="0.3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" x14ac:dyDescent="0.55000000000000004">
      <c r="A3" s="329" t="s">
        <v>44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1"/>
    </row>
    <row r="4" spans="1:16" ht="21.75" thickBot="1" x14ac:dyDescent="0.6">
      <c r="A4" s="314" t="s">
        <v>25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6"/>
    </row>
    <row r="5" spans="1:16" ht="20.25" thickBot="1" x14ac:dyDescent="0.55000000000000004">
      <c r="A5" s="321" t="s">
        <v>0</v>
      </c>
      <c r="B5" s="352" t="s">
        <v>5</v>
      </c>
      <c r="C5" s="352"/>
      <c r="D5" s="353"/>
      <c r="E5" s="352" t="s">
        <v>6</v>
      </c>
      <c r="F5" s="352"/>
      <c r="G5" s="353"/>
      <c r="H5" s="352" t="s">
        <v>7</v>
      </c>
      <c r="I5" s="352"/>
      <c r="J5" s="353"/>
      <c r="K5" s="352" t="s">
        <v>8</v>
      </c>
      <c r="L5" s="352"/>
      <c r="M5" s="353"/>
      <c r="N5" s="352" t="s">
        <v>9</v>
      </c>
      <c r="O5" s="352"/>
      <c r="P5" s="353"/>
    </row>
    <row r="6" spans="1:16" ht="18" thickBot="1" x14ac:dyDescent="0.45">
      <c r="A6" s="321"/>
      <c r="B6" s="3" t="s">
        <v>1</v>
      </c>
      <c r="C6" s="3" t="s">
        <v>2</v>
      </c>
      <c r="D6" s="3" t="s">
        <v>164</v>
      </c>
      <c r="E6" s="3" t="s">
        <v>1</v>
      </c>
      <c r="F6" s="3" t="s">
        <v>2</v>
      </c>
      <c r="G6" s="3" t="s">
        <v>164</v>
      </c>
      <c r="H6" s="44" t="s">
        <v>1</v>
      </c>
      <c r="I6" s="3" t="s">
        <v>2</v>
      </c>
      <c r="J6" s="3" t="s">
        <v>164</v>
      </c>
      <c r="K6" s="3" t="s">
        <v>1</v>
      </c>
      <c r="L6" s="3" t="s">
        <v>2</v>
      </c>
      <c r="M6" s="3" t="s">
        <v>164</v>
      </c>
      <c r="N6" s="3" t="s">
        <v>1</v>
      </c>
      <c r="O6" s="3" t="s">
        <v>2</v>
      </c>
      <c r="P6" s="3" t="s">
        <v>164</v>
      </c>
    </row>
    <row r="7" spans="1:16" ht="18" thickBot="1" x14ac:dyDescent="0.45">
      <c r="A7" s="322"/>
      <c r="B7" s="2" t="s">
        <v>3</v>
      </c>
      <c r="C7" s="2" t="s">
        <v>3</v>
      </c>
      <c r="D7" s="2" t="s">
        <v>4</v>
      </c>
      <c r="E7" s="2" t="s">
        <v>3</v>
      </c>
      <c r="F7" s="2" t="s">
        <v>3</v>
      </c>
      <c r="G7" s="2" t="s">
        <v>4</v>
      </c>
      <c r="H7" s="2" t="s">
        <v>3</v>
      </c>
      <c r="I7" s="2" t="s">
        <v>3</v>
      </c>
      <c r="J7" s="2" t="s">
        <v>4</v>
      </c>
      <c r="K7" s="2" t="s">
        <v>3</v>
      </c>
      <c r="L7" s="2" t="s">
        <v>3</v>
      </c>
      <c r="M7" s="2" t="s">
        <v>4</v>
      </c>
      <c r="N7" s="2" t="s">
        <v>3</v>
      </c>
      <c r="O7" s="2" t="s">
        <v>3</v>
      </c>
      <c r="P7" s="2" t="s">
        <v>4</v>
      </c>
    </row>
    <row r="8" spans="1:16" ht="17.25" x14ac:dyDescent="0.4">
      <c r="A8" s="19" t="s">
        <v>26</v>
      </c>
      <c r="B8" s="45"/>
      <c r="C8" s="46"/>
      <c r="D8" s="47" t="e">
        <f>C8/B8*100</f>
        <v>#DIV/0!</v>
      </c>
      <c r="E8" s="45"/>
      <c r="F8" s="46"/>
      <c r="G8" s="47" t="e">
        <f>F8/E8*100</f>
        <v>#DIV/0!</v>
      </c>
      <c r="H8" s="45"/>
      <c r="I8" s="46"/>
      <c r="J8" s="47" t="e">
        <f>I8/H8*100</f>
        <v>#DIV/0!</v>
      </c>
      <c r="K8" s="45"/>
      <c r="L8" s="46"/>
      <c r="M8" s="47" t="e">
        <f>L8/K8*100</f>
        <v>#DIV/0!</v>
      </c>
      <c r="N8" s="45"/>
      <c r="O8" s="46"/>
      <c r="P8" s="47" t="e">
        <f>O8/N8*100</f>
        <v>#DIV/0!</v>
      </c>
    </row>
    <row r="9" spans="1:16" ht="17.25" x14ac:dyDescent="0.4">
      <c r="A9" s="21" t="s">
        <v>27</v>
      </c>
      <c r="B9" s="137"/>
      <c r="C9" s="138"/>
      <c r="D9" s="139" t="e">
        <f>C9/B9*100</f>
        <v>#DIV/0!</v>
      </c>
      <c r="E9" s="48"/>
      <c r="F9" s="43"/>
      <c r="G9" s="49" t="e">
        <f>F9/E9*100</f>
        <v>#DIV/0!</v>
      </c>
      <c r="H9" s="48"/>
      <c r="I9" s="43"/>
      <c r="J9" s="49" t="e">
        <f>I9/H9*100</f>
        <v>#DIV/0!</v>
      </c>
      <c r="K9" s="48"/>
      <c r="L9" s="43"/>
      <c r="M9" s="49" t="e">
        <f>L9/K9*100</f>
        <v>#DIV/0!</v>
      </c>
      <c r="N9" s="48"/>
      <c r="O9" s="43"/>
      <c r="P9" s="49" t="e">
        <f>O9/N9*100</f>
        <v>#DIV/0!</v>
      </c>
    </row>
    <row r="10" spans="1:16" ht="17.25" x14ac:dyDescent="0.4">
      <c r="A10" s="20" t="s">
        <v>28</v>
      </c>
      <c r="B10" s="48"/>
      <c r="C10" s="43"/>
      <c r="D10" s="139" t="e">
        <f t="shared" ref="D10:D14" si="0">C10/B10*100</f>
        <v>#DIV/0!</v>
      </c>
      <c r="E10" s="48"/>
      <c r="F10" s="43"/>
      <c r="G10" s="49" t="e">
        <f t="shared" ref="G10:G14" si="1">F10/E10*100</f>
        <v>#DIV/0!</v>
      </c>
      <c r="H10" s="48"/>
      <c r="I10" s="43"/>
      <c r="J10" s="49" t="e">
        <f t="shared" ref="J10:J14" si="2">I10/H10*100</f>
        <v>#DIV/0!</v>
      </c>
      <c r="K10" s="48"/>
      <c r="L10" s="43"/>
      <c r="M10" s="49" t="e">
        <f t="shared" ref="M10:M14" si="3">L10/K10*100</f>
        <v>#DIV/0!</v>
      </c>
      <c r="N10" s="48"/>
      <c r="O10" s="43"/>
      <c r="P10" s="49" t="e">
        <f t="shared" ref="P10:P14" si="4">O10/N10*100</f>
        <v>#DIV/0!</v>
      </c>
    </row>
    <row r="11" spans="1:16" ht="17.25" x14ac:dyDescent="0.4">
      <c r="A11" s="20" t="s">
        <v>31</v>
      </c>
      <c r="B11" s="48"/>
      <c r="C11" s="43"/>
      <c r="D11" s="139" t="e">
        <f t="shared" si="0"/>
        <v>#DIV/0!</v>
      </c>
      <c r="E11" s="48"/>
      <c r="F11" s="43"/>
      <c r="G11" s="49" t="e">
        <f t="shared" si="1"/>
        <v>#DIV/0!</v>
      </c>
      <c r="H11" s="48"/>
      <c r="I11" s="43"/>
      <c r="J11" s="49" t="e">
        <f t="shared" si="2"/>
        <v>#DIV/0!</v>
      </c>
      <c r="K11" s="48"/>
      <c r="L11" s="43"/>
      <c r="M11" s="49" t="e">
        <f t="shared" si="3"/>
        <v>#DIV/0!</v>
      </c>
      <c r="N11" s="48"/>
      <c r="O11" s="43"/>
      <c r="P11" s="49" t="e">
        <f t="shared" si="4"/>
        <v>#DIV/0!</v>
      </c>
    </row>
    <row r="12" spans="1:16" ht="17.25" x14ac:dyDescent="0.4">
      <c r="A12" s="20" t="s">
        <v>29</v>
      </c>
      <c r="B12" s="48"/>
      <c r="C12" s="43"/>
      <c r="D12" s="139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49" t="e">
        <f t="shared" si="2"/>
        <v>#DIV/0!</v>
      </c>
      <c r="K12" s="48"/>
      <c r="L12" s="43"/>
      <c r="M12" s="49" t="e">
        <f t="shared" si="3"/>
        <v>#DIV/0!</v>
      </c>
      <c r="N12" s="48"/>
      <c r="O12" s="43"/>
      <c r="P12" s="49" t="e">
        <f t="shared" si="4"/>
        <v>#DIV/0!</v>
      </c>
    </row>
    <row r="13" spans="1:16" ht="17.25" x14ac:dyDescent="0.4">
      <c r="A13" s="20" t="s">
        <v>30</v>
      </c>
      <c r="B13" s="48"/>
      <c r="C13" s="43"/>
      <c r="D13" s="139" t="e">
        <f t="shared" si="0"/>
        <v>#DIV/0!</v>
      </c>
      <c r="E13" s="48"/>
      <c r="F13" s="43"/>
      <c r="G13" s="49" t="e">
        <f t="shared" si="1"/>
        <v>#DIV/0!</v>
      </c>
      <c r="H13" s="48"/>
      <c r="I13" s="43"/>
      <c r="J13" s="49" t="e">
        <f t="shared" si="2"/>
        <v>#DIV/0!</v>
      </c>
      <c r="K13" s="48"/>
      <c r="L13" s="43"/>
      <c r="M13" s="49" t="e">
        <f t="shared" si="3"/>
        <v>#DIV/0!</v>
      </c>
      <c r="N13" s="48"/>
      <c r="O13" s="43"/>
      <c r="P13" s="49" t="e">
        <f t="shared" si="4"/>
        <v>#DIV/0!</v>
      </c>
    </row>
    <row r="14" spans="1:16" ht="18" thickBot="1" x14ac:dyDescent="0.45">
      <c r="A14" s="22" t="s">
        <v>32</v>
      </c>
      <c r="B14" s="50"/>
      <c r="C14" s="51"/>
      <c r="D14" s="139" t="e">
        <f t="shared" si="0"/>
        <v>#DIV/0!</v>
      </c>
      <c r="E14" s="50"/>
      <c r="F14" s="51"/>
      <c r="G14" s="49" t="e">
        <f t="shared" si="1"/>
        <v>#DIV/0!</v>
      </c>
      <c r="H14" s="50"/>
      <c r="I14" s="51"/>
      <c r="J14" s="49" t="e">
        <f t="shared" si="2"/>
        <v>#DIV/0!</v>
      </c>
      <c r="K14" s="50"/>
      <c r="L14" s="51"/>
      <c r="M14" s="49" t="e">
        <f t="shared" si="3"/>
        <v>#DIV/0!</v>
      </c>
      <c r="N14" s="50"/>
      <c r="O14" s="51"/>
      <c r="P14" s="49" t="e">
        <f t="shared" si="4"/>
        <v>#DIV/0!</v>
      </c>
    </row>
    <row r="15" spans="1:16" ht="20.25" thickBot="1" x14ac:dyDescent="0.55000000000000004">
      <c r="A15" s="30" t="s">
        <v>19</v>
      </c>
      <c r="B15" s="140">
        <f>SUM(B8:B14)</f>
        <v>0</v>
      </c>
      <c r="C15" s="54">
        <f>SUM(C8:C14)</f>
        <v>0</v>
      </c>
      <c r="D15" s="54" t="e">
        <f>C14/B14*100</f>
        <v>#DIV/0!</v>
      </c>
      <c r="E15" s="54">
        <f>SUM(E8:E14)</f>
        <v>0</v>
      </c>
      <c r="F15" s="54">
        <f>SUM(F8:F14)</f>
        <v>0</v>
      </c>
      <c r="G15" s="54" t="e">
        <f>F15/E15*100</f>
        <v>#DIV/0!</v>
      </c>
      <c r="H15" s="54">
        <f>SUM(H8:H14)</f>
        <v>0</v>
      </c>
      <c r="I15" s="54">
        <f>SUM(I8:I14)</f>
        <v>0</v>
      </c>
      <c r="J15" s="54" t="e">
        <f>I15/H15*100</f>
        <v>#DIV/0!</v>
      </c>
      <c r="K15" s="54">
        <f>SUM(K8:K14)</f>
        <v>0</v>
      </c>
      <c r="L15" s="54">
        <f>SUM(L8:L14)</f>
        <v>0</v>
      </c>
      <c r="M15" s="54" t="e">
        <f>L15/K15*100</f>
        <v>#DIV/0!</v>
      </c>
      <c r="N15" s="54">
        <f>SUM(N8:N14)</f>
        <v>0</v>
      </c>
      <c r="O15" s="54">
        <f>SUM(O8:O14)</f>
        <v>0</v>
      </c>
      <c r="P15" s="55" t="e">
        <f>O15/N15*100</f>
        <v>#DIV/0!</v>
      </c>
    </row>
  </sheetData>
  <mergeCells count="9">
    <mergeCell ref="A2:P2"/>
    <mergeCell ref="A3:P3"/>
    <mergeCell ref="A4:P4"/>
    <mergeCell ref="A5:A7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7"/>
  <sheetViews>
    <sheetView rightToLeft="1" workbookViewId="0">
      <pane xSplit="1" topLeftCell="B1" activePane="topRight" state="frozen"/>
      <selection pane="topRight" activeCell="A15" sqref="A15"/>
    </sheetView>
  </sheetViews>
  <sheetFormatPr defaultRowHeight="15" x14ac:dyDescent="0.25"/>
  <cols>
    <col min="1" max="1" width="10.855468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1" spans="1:16" ht="15.75" thickBot="1" x14ac:dyDescent="0.3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" x14ac:dyDescent="0.55000000000000004">
      <c r="A3" s="329" t="s">
        <v>44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1"/>
    </row>
    <row r="4" spans="1:16" ht="21.75" thickBot="1" x14ac:dyDescent="0.6">
      <c r="A4" s="314" t="s">
        <v>43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6"/>
    </row>
    <row r="5" spans="1:16" ht="20.25" thickBot="1" x14ac:dyDescent="0.55000000000000004">
      <c r="A5" s="321" t="s">
        <v>0</v>
      </c>
      <c r="B5" s="352" t="s">
        <v>5</v>
      </c>
      <c r="C5" s="352"/>
      <c r="D5" s="353"/>
      <c r="E5" s="352" t="s">
        <v>6</v>
      </c>
      <c r="F5" s="352"/>
      <c r="G5" s="353"/>
      <c r="H5" s="352" t="s">
        <v>7</v>
      </c>
      <c r="I5" s="352"/>
      <c r="J5" s="353"/>
      <c r="K5" s="352" t="s">
        <v>8</v>
      </c>
      <c r="L5" s="352"/>
      <c r="M5" s="353"/>
      <c r="N5" s="352" t="s">
        <v>9</v>
      </c>
      <c r="O5" s="352"/>
      <c r="P5" s="353"/>
    </row>
    <row r="6" spans="1:16" ht="18" thickBot="1" x14ac:dyDescent="0.45">
      <c r="A6" s="321"/>
      <c r="B6" s="3" t="s">
        <v>1</v>
      </c>
      <c r="C6" s="3" t="s">
        <v>2</v>
      </c>
      <c r="D6" s="3" t="s">
        <v>164</v>
      </c>
      <c r="E6" s="3" t="s">
        <v>1</v>
      </c>
      <c r="F6" s="3" t="s">
        <v>2</v>
      </c>
      <c r="G6" s="3" t="s">
        <v>164</v>
      </c>
      <c r="H6" s="3" t="s">
        <v>1</v>
      </c>
      <c r="I6" s="3" t="s">
        <v>2</v>
      </c>
      <c r="J6" s="3" t="s">
        <v>164</v>
      </c>
      <c r="K6" s="3" t="s">
        <v>1</v>
      </c>
      <c r="L6" s="3" t="s">
        <v>2</v>
      </c>
      <c r="M6" s="3" t="s">
        <v>164</v>
      </c>
      <c r="N6" s="3" t="s">
        <v>1</v>
      </c>
      <c r="O6" s="3" t="s">
        <v>2</v>
      </c>
      <c r="P6" s="3" t="s">
        <v>164</v>
      </c>
    </row>
    <row r="7" spans="1:16" ht="18" thickBot="1" x14ac:dyDescent="0.45">
      <c r="A7" s="321"/>
      <c r="B7" s="4" t="s">
        <v>33</v>
      </c>
      <c r="C7" s="4" t="s">
        <v>33</v>
      </c>
      <c r="D7" s="4" t="s">
        <v>4</v>
      </c>
      <c r="E7" s="4" t="s">
        <v>33</v>
      </c>
      <c r="F7" s="4" t="s">
        <v>33</v>
      </c>
      <c r="G7" s="4" t="s">
        <v>4</v>
      </c>
      <c r="H7" s="4" t="s">
        <v>33</v>
      </c>
      <c r="I7" s="4" t="s">
        <v>33</v>
      </c>
      <c r="J7" s="4" t="s">
        <v>4</v>
      </c>
      <c r="K7" s="4" t="s">
        <v>33</v>
      </c>
      <c r="L7" s="4" t="s">
        <v>33</v>
      </c>
      <c r="M7" s="4" t="s">
        <v>4</v>
      </c>
      <c r="N7" s="4" t="s">
        <v>33</v>
      </c>
      <c r="O7" s="4" t="s">
        <v>33</v>
      </c>
      <c r="P7" s="4" t="s">
        <v>4</v>
      </c>
    </row>
    <row r="8" spans="1:16" ht="17.25" x14ac:dyDescent="0.4">
      <c r="A8" s="19" t="s">
        <v>34</v>
      </c>
      <c r="B8" s="45"/>
      <c r="C8" s="46"/>
      <c r="D8" s="47" t="e">
        <f>C8/B8*100</f>
        <v>#DIV/0!</v>
      </c>
      <c r="E8" s="45"/>
      <c r="F8" s="46"/>
      <c r="G8" s="47" t="e">
        <f>F8/E8*100</f>
        <v>#DIV/0!</v>
      </c>
      <c r="H8" s="45"/>
      <c r="I8" s="46"/>
      <c r="J8" s="47" t="e">
        <f>I8/H8*100</f>
        <v>#DIV/0!</v>
      </c>
      <c r="K8" s="45"/>
      <c r="L8" s="46"/>
      <c r="M8" s="47" t="e">
        <f>L8/K8*100</f>
        <v>#DIV/0!</v>
      </c>
      <c r="N8" s="45"/>
      <c r="O8" s="46"/>
      <c r="P8" s="47" t="e">
        <f>O8/N8*100</f>
        <v>#DIV/0!</v>
      </c>
    </row>
    <row r="9" spans="1:16" ht="17.25" x14ac:dyDescent="0.4">
      <c r="A9" s="20" t="s">
        <v>35</v>
      </c>
      <c r="B9" s="48"/>
      <c r="C9" s="43"/>
      <c r="D9" s="49" t="e">
        <f>C9/B9*100</f>
        <v>#DIV/0!</v>
      </c>
      <c r="E9" s="48"/>
      <c r="F9" s="43"/>
      <c r="G9" s="49" t="e">
        <f>F9/E9*100</f>
        <v>#DIV/0!</v>
      </c>
      <c r="H9" s="48"/>
      <c r="I9" s="43"/>
      <c r="J9" s="49" t="e">
        <f>I9/H9*100</f>
        <v>#DIV/0!</v>
      </c>
      <c r="K9" s="48"/>
      <c r="L9" s="43"/>
      <c r="M9" s="49" t="e">
        <f>L9/K9*100</f>
        <v>#DIV/0!</v>
      </c>
      <c r="N9" s="48"/>
      <c r="O9" s="43"/>
      <c r="P9" s="49" t="e">
        <f>O9/N9*100</f>
        <v>#DIV/0!</v>
      </c>
    </row>
    <row r="10" spans="1:16" ht="17.25" x14ac:dyDescent="0.4">
      <c r="A10" s="20" t="s">
        <v>36</v>
      </c>
      <c r="B10" s="48"/>
      <c r="C10" s="43"/>
      <c r="D10" s="49" t="e">
        <f t="shared" ref="D10:D16" si="0">C10/B10*100</f>
        <v>#DIV/0!</v>
      </c>
      <c r="E10" s="48"/>
      <c r="F10" s="43"/>
      <c r="G10" s="49" t="e">
        <f t="shared" ref="G10:G16" si="1">F10/E10*100</f>
        <v>#DIV/0!</v>
      </c>
      <c r="H10" s="48"/>
      <c r="I10" s="43"/>
      <c r="J10" s="49" t="e">
        <f t="shared" ref="J10:J16" si="2">I10/H10*100</f>
        <v>#DIV/0!</v>
      </c>
      <c r="K10" s="48"/>
      <c r="L10" s="43"/>
      <c r="M10" s="49" t="e">
        <f t="shared" ref="M10:M16" si="3">L10/K10*100</f>
        <v>#DIV/0!</v>
      </c>
      <c r="N10" s="48"/>
      <c r="O10" s="43"/>
      <c r="P10" s="49" t="e">
        <f t="shared" ref="P10:P16" si="4">O10/N10*100</f>
        <v>#DIV/0!</v>
      </c>
    </row>
    <row r="11" spans="1:16" ht="17.25" x14ac:dyDescent="0.4">
      <c r="A11" s="20" t="s">
        <v>37</v>
      </c>
      <c r="B11" s="48"/>
      <c r="C11" s="43"/>
      <c r="D11" s="49" t="e">
        <f t="shared" si="0"/>
        <v>#DIV/0!</v>
      </c>
      <c r="E11" s="48"/>
      <c r="F11" s="43"/>
      <c r="G11" s="49" t="e">
        <f t="shared" si="1"/>
        <v>#DIV/0!</v>
      </c>
      <c r="H11" s="48"/>
      <c r="I11" s="43"/>
      <c r="J11" s="49" t="e">
        <f t="shared" si="2"/>
        <v>#DIV/0!</v>
      </c>
      <c r="K11" s="48"/>
      <c r="L11" s="43"/>
      <c r="M11" s="49" t="e">
        <f t="shared" si="3"/>
        <v>#DIV/0!</v>
      </c>
      <c r="N11" s="48"/>
      <c r="O11" s="43"/>
      <c r="P11" s="49" t="e">
        <f t="shared" si="4"/>
        <v>#DIV/0!</v>
      </c>
    </row>
    <row r="12" spans="1:16" ht="17.25" x14ac:dyDescent="0.4">
      <c r="A12" s="20" t="s">
        <v>38</v>
      </c>
      <c r="B12" s="48"/>
      <c r="C12" s="43"/>
      <c r="D12" s="49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49" t="e">
        <f t="shared" si="2"/>
        <v>#DIV/0!</v>
      </c>
      <c r="K12" s="48"/>
      <c r="L12" s="43"/>
      <c r="M12" s="49" t="e">
        <f t="shared" si="3"/>
        <v>#DIV/0!</v>
      </c>
      <c r="N12" s="48"/>
      <c r="O12" s="43"/>
      <c r="P12" s="49" t="e">
        <f t="shared" si="4"/>
        <v>#DIV/0!</v>
      </c>
    </row>
    <row r="13" spans="1:16" ht="17.25" x14ac:dyDescent="0.4">
      <c r="A13" s="20" t="s">
        <v>39</v>
      </c>
      <c r="B13" s="48"/>
      <c r="C13" s="43"/>
      <c r="D13" s="49" t="e">
        <f t="shared" si="0"/>
        <v>#DIV/0!</v>
      </c>
      <c r="E13" s="48"/>
      <c r="F13" s="43"/>
      <c r="G13" s="49" t="e">
        <f t="shared" si="1"/>
        <v>#DIV/0!</v>
      </c>
      <c r="H13" s="48"/>
      <c r="I13" s="43"/>
      <c r="J13" s="49" t="e">
        <f t="shared" si="2"/>
        <v>#DIV/0!</v>
      </c>
      <c r="K13" s="48"/>
      <c r="L13" s="43"/>
      <c r="M13" s="49" t="e">
        <f t="shared" si="3"/>
        <v>#DIV/0!</v>
      </c>
      <c r="N13" s="48"/>
      <c r="O13" s="43"/>
      <c r="P13" s="49" t="e">
        <f t="shared" si="4"/>
        <v>#DIV/0!</v>
      </c>
    </row>
    <row r="14" spans="1:16" ht="17.25" x14ac:dyDescent="0.4">
      <c r="A14" s="20" t="s">
        <v>40</v>
      </c>
      <c r="B14" s="48"/>
      <c r="C14" s="43"/>
      <c r="D14" s="49" t="e">
        <f t="shared" si="0"/>
        <v>#DIV/0!</v>
      </c>
      <c r="E14" s="48"/>
      <c r="F14" s="43"/>
      <c r="G14" s="49" t="e">
        <f t="shared" si="1"/>
        <v>#DIV/0!</v>
      </c>
      <c r="H14" s="48"/>
      <c r="I14" s="43"/>
      <c r="J14" s="49" t="e">
        <f t="shared" si="2"/>
        <v>#DIV/0!</v>
      </c>
      <c r="K14" s="48"/>
      <c r="L14" s="43"/>
      <c r="M14" s="49" t="e">
        <f t="shared" si="3"/>
        <v>#DIV/0!</v>
      </c>
      <c r="N14" s="48"/>
      <c r="O14" s="43"/>
      <c r="P14" s="49" t="e">
        <f t="shared" si="4"/>
        <v>#DIV/0!</v>
      </c>
    </row>
    <row r="15" spans="1:16" ht="17.25" x14ac:dyDescent="0.4">
      <c r="A15" s="20" t="s">
        <v>42</v>
      </c>
      <c r="B15" s="48"/>
      <c r="C15" s="43"/>
      <c r="D15" s="49" t="e">
        <f t="shared" si="0"/>
        <v>#DIV/0!</v>
      </c>
      <c r="E15" s="48"/>
      <c r="F15" s="43"/>
      <c r="G15" s="49" t="e">
        <f t="shared" si="1"/>
        <v>#DIV/0!</v>
      </c>
      <c r="H15" s="48"/>
      <c r="I15" s="43"/>
      <c r="J15" s="49" t="e">
        <f t="shared" si="2"/>
        <v>#DIV/0!</v>
      </c>
      <c r="K15" s="48"/>
      <c r="L15" s="43"/>
      <c r="M15" s="49" t="e">
        <f t="shared" si="3"/>
        <v>#DIV/0!</v>
      </c>
      <c r="N15" s="48"/>
      <c r="O15" s="43"/>
      <c r="P15" s="49" t="e">
        <f t="shared" si="4"/>
        <v>#DIV/0!</v>
      </c>
    </row>
    <row r="16" spans="1:16" ht="18" thickBot="1" x14ac:dyDescent="0.45">
      <c r="A16" s="22" t="s">
        <v>41</v>
      </c>
      <c r="B16" s="50"/>
      <c r="C16" s="51"/>
      <c r="D16" s="49" t="e">
        <f t="shared" si="0"/>
        <v>#DIV/0!</v>
      </c>
      <c r="E16" s="50"/>
      <c r="F16" s="51"/>
      <c r="G16" s="49" t="e">
        <f t="shared" si="1"/>
        <v>#DIV/0!</v>
      </c>
      <c r="H16" s="50"/>
      <c r="I16" s="51"/>
      <c r="J16" s="49" t="e">
        <f t="shared" si="2"/>
        <v>#DIV/0!</v>
      </c>
      <c r="K16" s="50"/>
      <c r="L16" s="51"/>
      <c r="M16" s="49" t="e">
        <f t="shared" si="3"/>
        <v>#DIV/0!</v>
      </c>
      <c r="N16" s="50"/>
      <c r="O16" s="51"/>
      <c r="P16" s="49" t="e">
        <f t="shared" si="4"/>
        <v>#DIV/0!</v>
      </c>
    </row>
    <row r="17" spans="1:16" ht="20.25" thickBot="1" x14ac:dyDescent="0.55000000000000004">
      <c r="A17" s="30" t="s">
        <v>19</v>
      </c>
      <c r="B17" s="140">
        <f>SUM(B8:B16)</f>
        <v>0</v>
      </c>
      <c r="C17" s="54">
        <f>SUM(C8:C16)</f>
        <v>0</v>
      </c>
      <c r="D17" s="54" t="e">
        <f>C17/B17*100</f>
        <v>#DIV/0!</v>
      </c>
      <c r="E17" s="54">
        <f>SUM(E8:E16)</f>
        <v>0</v>
      </c>
      <c r="F17" s="54">
        <f>SUM(F8:F16)</f>
        <v>0</v>
      </c>
      <c r="G17" s="54" t="e">
        <f>F17/E17*100</f>
        <v>#DIV/0!</v>
      </c>
      <c r="H17" s="54">
        <f>SUM(H8:H16)</f>
        <v>0</v>
      </c>
      <c r="I17" s="54">
        <f>SUM(I8:I16)</f>
        <v>0</v>
      </c>
      <c r="J17" s="54" t="e">
        <f>I17/H17*100</f>
        <v>#DIV/0!</v>
      </c>
      <c r="K17" s="54">
        <f>SUM(K8:K16)</f>
        <v>0</v>
      </c>
      <c r="L17" s="54">
        <f>SUM(L8:L16)</f>
        <v>0</v>
      </c>
      <c r="M17" s="54" t="e">
        <f>L17/K17*100</f>
        <v>#DIV/0!</v>
      </c>
      <c r="N17" s="54">
        <f>SUM(N8:N16)</f>
        <v>0</v>
      </c>
      <c r="O17" s="54">
        <f>SUM(O8:O16)</f>
        <v>0</v>
      </c>
      <c r="P17" s="55" t="e">
        <f>O17/N17*100</f>
        <v>#DIV/0!</v>
      </c>
    </row>
  </sheetData>
  <mergeCells count="9">
    <mergeCell ref="A2:P2"/>
    <mergeCell ref="A3:P3"/>
    <mergeCell ref="A4:P4"/>
    <mergeCell ref="A5:A7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18"/>
  <sheetViews>
    <sheetView rightToLeft="1" topLeftCell="A4" workbookViewId="0">
      <pane xSplit="1" ySplit="3" topLeftCell="D10" activePane="bottomRight" state="frozen"/>
      <selection activeCell="A4" sqref="A4"/>
      <selection pane="topRight" activeCell="B4" sqref="B4"/>
      <selection pane="bottomLeft" activeCell="A7" sqref="A7"/>
      <selection pane="bottomRight" activeCell="N13" sqref="N13"/>
    </sheetView>
  </sheetViews>
  <sheetFormatPr defaultRowHeight="15" x14ac:dyDescent="0.25"/>
  <cols>
    <col min="1" max="1" width="11.5703125" bestFit="1" customWidth="1"/>
    <col min="2" max="2" width="11" bestFit="1" customWidth="1"/>
    <col min="3" max="3" width="6.42578125" bestFit="1" customWidth="1"/>
    <col min="4" max="4" width="7.5703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54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1" t="s">
        <v>0</v>
      </c>
      <c r="B6" s="352" t="s">
        <v>5</v>
      </c>
      <c r="C6" s="352"/>
      <c r="D6" s="353"/>
      <c r="E6" s="352" t="s">
        <v>6</v>
      </c>
      <c r="F6" s="352"/>
      <c r="G6" s="353"/>
      <c r="H6" s="352" t="s">
        <v>7</v>
      </c>
      <c r="I6" s="352"/>
      <c r="J6" s="353"/>
      <c r="K6" s="352" t="s">
        <v>8</v>
      </c>
      <c r="L6" s="352"/>
      <c r="M6" s="353"/>
      <c r="N6" s="352" t="s">
        <v>9</v>
      </c>
      <c r="O6" s="352"/>
      <c r="P6" s="353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44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1"/>
      <c r="B8" s="4" t="s">
        <v>33</v>
      </c>
      <c r="C8" s="4" t="s">
        <v>33</v>
      </c>
      <c r="D8" s="4" t="s">
        <v>4</v>
      </c>
      <c r="E8" s="4" t="s">
        <v>33</v>
      </c>
      <c r="F8" s="4" t="s">
        <v>33</v>
      </c>
      <c r="G8" s="4" t="s">
        <v>4</v>
      </c>
      <c r="H8" s="4" t="s">
        <v>33</v>
      </c>
      <c r="I8" s="4" t="s">
        <v>33</v>
      </c>
      <c r="J8" s="4" t="s">
        <v>4</v>
      </c>
      <c r="K8" s="4" t="s">
        <v>33</v>
      </c>
      <c r="L8" s="4" t="s">
        <v>33</v>
      </c>
      <c r="M8" s="4" t="s">
        <v>4</v>
      </c>
      <c r="N8" s="4" t="s">
        <v>33</v>
      </c>
      <c r="O8" s="4" t="s">
        <v>33</v>
      </c>
      <c r="P8" s="4" t="s">
        <v>4</v>
      </c>
    </row>
    <row r="9" spans="1:16" ht="17.25" x14ac:dyDescent="0.4">
      <c r="A9" s="19" t="s">
        <v>49</v>
      </c>
      <c r="B9" s="45"/>
      <c r="C9" s="46"/>
      <c r="D9" s="47" t="e">
        <f>C9/B9*100</f>
        <v>#DIV/0!</v>
      </c>
      <c r="E9" s="45"/>
      <c r="F9" s="46"/>
      <c r="G9" s="47" t="e">
        <f>F9/E9*100</f>
        <v>#DIV/0!</v>
      </c>
      <c r="H9" s="45"/>
      <c r="I9" s="46"/>
      <c r="J9" s="47" t="e">
        <f>I9/H9*100</f>
        <v>#DIV/0!</v>
      </c>
      <c r="K9" s="45"/>
      <c r="L9" s="46"/>
      <c r="M9" s="47" t="e">
        <f>L9/K9*100</f>
        <v>#DIV/0!</v>
      </c>
      <c r="N9" s="45"/>
      <c r="O9" s="46"/>
      <c r="P9" s="47" t="e">
        <f>O9/N9*100</f>
        <v>#DIV/0!</v>
      </c>
    </row>
    <row r="10" spans="1:16" ht="17.25" x14ac:dyDescent="0.4">
      <c r="A10" s="20" t="s">
        <v>45</v>
      </c>
      <c r="B10" s="137"/>
      <c r="C10" s="138"/>
      <c r="D10" s="139" t="e">
        <f>C10/B10*100</f>
        <v>#DIV/0!</v>
      </c>
      <c r="E10" s="137"/>
      <c r="F10" s="138"/>
      <c r="G10" s="139" t="e">
        <f>F10/E10*100</f>
        <v>#DIV/0!</v>
      </c>
      <c r="H10" s="137"/>
      <c r="I10" s="138"/>
      <c r="J10" s="139" t="e">
        <f>I10/H10*100</f>
        <v>#DIV/0!</v>
      </c>
      <c r="K10" s="137"/>
      <c r="L10" s="138"/>
      <c r="M10" s="139" t="e">
        <f>L10/K10*100</f>
        <v>#DIV/0!</v>
      </c>
      <c r="N10" s="48"/>
      <c r="O10" s="43"/>
      <c r="P10" s="49" t="e">
        <f>O10/N10*100</f>
        <v>#DIV/0!</v>
      </c>
    </row>
    <row r="11" spans="1:16" ht="17.25" x14ac:dyDescent="0.4">
      <c r="A11" s="20" t="s">
        <v>46</v>
      </c>
      <c r="B11" s="48"/>
      <c r="C11" s="43"/>
      <c r="D11" s="139" t="e">
        <f t="shared" ref="D11:D17" si="0">C11/B11*100</f>
        <v>#DIV/0!</v>
      </c>
      <c r="E11" s="48"/>
      <c r="F11" s="43"/>
      <c r="G11" s="139" t="e">
        <f t="shared" ref="G11:G17" si="1">F11/E11*100</f>
        <v>#DIV/0!</v>
      </c>
      <c r="H11" s="48"/>
      <c r="I11" s="43"/>
      <c r="J11" s="139" t="e">
        <f t="shared" ref="J11:J17" si="2">I11/H11*100</f>
        <v>#DIV/0!</v>
      </c>
      <c r="K11" s="48"/>
      <c r="L11" s="43"/>
      <c r="M11" s="139" t="e">
        <f t="shared" ref="M11:M16" si="3">L11/K11*100</f>
        <v>#DIV/0!</v>
      </c>
      <c r="N11" s="48"/>
      <c r="O11" s="43"/>
      <c r="P11" s="49" t="e">
        <f t="shared" ref="P11:P17" si="4">O11/N11*100</f>
        <v>#DIV/0!</v>
      </c>
    </row>
    <row r="12" spans="1:16" ht="17.25" x14ac:dyDescent="0.4">
      <c r="A12" s="20" t="s">
        <v>47</v>
      </c>
      <c r="B12" s="48"/>
      <c r="C12" s="43"/>
      <c r="D12" s="139" t="e">
        <f t="shared" si="0"/>
        <v>#DIV/0!</v>
      </c>
      <c r="E12" s="48"/>
      <c r="F12" s="43"/>
      <c r="G12" s="139" t="e">
        <f t="shared" si="1"/>
        <v>#DIV/0!</v>
      </c>
      <c r="H12" s="48"/>
      <c r="I12" s="43"/>
      <c r="J12" s="139" t="e">
        <f t="shared" si="2"/>
        <v>#DIV/0!</v>
      </c>
      <c r="K12" s="48"/>
      <c r="L12" s="43"/>
      <c r="M12" s="139" t="e">
        <f t="shared" si="3"/>
        <v>#DIV/0!</v>
      </c>
      <c r="N12" s="48"/>
      <c r="O12" s="43"/>
      <c r="P12" s="49" t="e">
        <f t="shared" si="4"/>
        <v>#DIV/0!</v>
      </c>
    </row>
    <row r="13" spans="1:16" ht="17.25" x14ac:dyDescent="0.4">
      <c r="A13" s="20" t="s">
        <v>48</v>
      </c>
      <c r="B13" s="48"/>
      <c r="C13" s="43"/>
      <c r="D13" s="139" t="e">
        <f t="shared" si="0"/>
        <v>#DIV/0!</v>
      </c>
      <c r="E13" s="48"/>
      <c r="F13" s="43"/>
      <c r="G13" s="139" t="e">
        <f t="shared" si="1"/>
        <v>#DIV/0!</v>
      </c>
      <c r="H13" s="48"/>
      <c r="I13" s="43"/>
      <c r="J13" s="139" t="e">
        <f t="shared" si="2"/>
        <v>#DIV/0!</v>
      </c>
      <c r="K13" s="48"/>
      <c r="L13" s="43"/>
      <c r="M13" s="139" t="e">
        <f t="shared" si="3"/>
        <v>#DIV/0!</v>
      </c>
      <c r="N13" s="48"/>
      <c r="O13" s="43"/>
      <c r="P13" s="49" t="e">
        <f t="shared" si="4"/>
        <v>#DIV/0!</v>
      </c>
    </row>
    <row r="14" spans="1:16" ht="17.25" x14ac:dyDescent="0.4">
      <c r="A14" s="20" t="s">
        <v>50</v>
      </c>
      <c r="B14" s="48"/>
      <c r="C14" s="43"/>
      <c r="D14" s="139" t="e">
        <f t="shared" si="0"/>
        <v>#DIV/0!</v>
      </c>
      <c r="E14" s="48"/>
      <c r="F14" s="43"/>
      <c r="G14" s="139" t="e">
        <f t="shared" si="1"/>
        <v>#DIV/0!</v>
      </c>
      <c r="H14" s="48"/>
      <c r="I14" s="43"/>
      <c r="J14" s="139" t="e">
        <f t="shared" si="2"/>
        <v>#DIV/0!</v>
      </c>
      <c r="K14" s="48"/>
      <c r="L14" s="43"/>
      <c r="M14" s="139" t="e">
        <f t="shared" si="3"/>
        <v>#DIV/0!</v>
      </c>
      <c r="N14" s="48"/>
      <c r="O14" s="43"/>
      <c r="P14" s="49" t="e">
        <f t="shared" si="4"/>
        <v>#DIV/0!</v>
      </c>
    </row>
    <row r="15" spans="1:16" ht="17.25" x14ac:dyDescent="0.4">
      <c r="A15" s="20" t="s">
        <v>51</v>
      </c>
      <c r="B15" s="48"/>
      <c r="C15" s="43"/>
      <c r="D15" s="139" t="e">
        <f t="shared" si="0"/>
        <v>#DIV/0!</v>
      </c>
      <c r="E15" s="48"/>
      <c r="F15" s="43"/>
      <c r="G15" s="139" t="e">
        <f t="shared" si="1"/>
        <v>#DIV/0!</v>
      </c>
      <c r="H15" s="48"/>
      <c r="I15" s="43"/>
      <c r="J15" s="139" t="e">
        <f t="shared" si="2"/>
        <v>#DIV/0!</v>
      </c>
      <c r="K15" s="48"/>
      <c r="L15" s="43"/>
      <c r="M15" s="139" t="e">
        <f t="shared" si="3"/>
        <v>#DIV/0!</v>
      </c>
      <c r="N15" s="48"/>
      <c r="O15" s="43"/>
      <c r="P15" s="49" t="e">
        <f t="shared" si="4"/>
        <v>#DIV/0!</v>
      </c>
    </row>
    <row r="16" spans="1:16" ht="17.25" x14ac:dyDescent="0.4">
      <c r="A16" s="20" t="s">
        <v>52</v>
      </c>
      <c r="B16" s="48"/>
      <c r="C16" s="43"/>
      <c r="D16" s="139" t="e">
        <f t="shared" si="0"/>
        <v>#DIV/0!</v>
      </c>
      <c r="E16" s="48"/>
      <c r="F16" s="43"/>
      <c r="G16" s="139" t="e">
        <f t="shared" si="1"/>
        <v>#DIV/0!</v>
      </c>
      <c r="H16" s="48"/>
      <c r="I16" s="43"/>
      <c r="J16" s="139" t="e">
        <f t="shared" si="2"/>
        <v>#DIV/0!</v>
      </c>
      <c r="K16" s="48"/>
      <c r="L16" s="43"/>
      <c r="M16" s="139" t="e">
        <f t="shared" si="3"/>
        <v>#DIV/0!</v>
      </c>
      <c r="N16" s="48"/>
      <c r="O16" s="43"/>
      <c r="P16" s="49" t="e">
        <f t="shared" si="4"/>
        <v>#DIV/0!</v>
      </c>
    </row>
    <row r="17" spans="1:16" ht="18" thickBot="1" x14ac:dyDescent="0.45">
      <c r="A17" s="22" t="s">
        <v>53</v>
      </c>
      <c r="B17" s="48"/>
      <c r="C17" s="43"/>
      <c r="D17" s="139" t="e">
        <f t="shared" si="0"/>
        <v>#DIV/0!</v>
      </c>
      <c r="E17" s="48"/>
      <c r="F17" s="43"/>
      <c r="G17" s="139" t="e">
        <f t="shared" si="1"/>
        <v>#DIV/0!</v>
      </c>
      <c r="H17" s="48"/>
      <c r="I17" s="43"/>
      <c r="J17" s="139" t="e">
        <f t="shared" si="2"/>
        <v>#DIV/0!</v>
      </c>
      <c r="K17" s="48"/>
      <c r="L17" s="43"/>
      <c r="M17" s="49" t="e">
        <f>L17/K17*100</f>
        <v>#DIV/0!</v>
      </c>
      <c r="N17" s="50"/>
      <c r="O17" s="51"/>
      <c r="P17" s="52" t="e">
        <f t="shared" si="4"/>
        <v>#DIV/0!</v>
      </c>
    </row>
    <row r="18" spans="1:16" ht="20.25" thickBot="1" x14ac:dyDescent="0.55000000000000004">
      <c r="A18" s="30" t="s">
        <v>19</v>
      </c>
      <c r="B18" s="140">
        <f>SUM(B9:B17)</f>
        <v>0</v>
      </c>
      <c r="C18" s="54">
        <f>SUM(C9:C17)</f>
        <v>0</v>
      </c>
      <c r="D18" s="54" t="e">
        <f>C18/B18*100</f>
        <v>#DIV/0!</v>
      </c>
      <c r="E18" s="54">
        <f>SUM(E9:E17)</f>
        <v>0</v>
      </c>
      <c r="F18" s="54">
        <f>SUM(F9:F17)</f>
        <v>0</v>
      </c>
      <c r="G18" s="54" t="e">
        <f>F18/E18*100</f>
        <v>#DIV/0!</v>
      </c>
      <c r="H18" s="54">
        <f>SUM(H9:H17)</f>
        <v>0</v>
      </c>
      <c r="I18" s="54">
        <f>SUM(I9:I17)</f>
        <v>0</v>
      </c>
      <c r="J18" s="54" t="e">
        <f>I18/H18*100</f>
        <v>#DIV/0!</v>
      </c>
      <c r="K18" s="54">
        <f>SUM(K9:K17)</f>
        <v>0</v>
      </c>
      <c r="L18" s="54">
        <f>SUM(L9:L17)</f>
        <v>0</v>
      </c>
      <c r="M18" s="54" t="e">
        <f>L18/K18*100</f>
        <v>#DIV/0!</v>
      </c>
      <c r="N18" s="54">
        <f>SUM(N9:N17)</f>
        <v>0</v>
      </c>
      <c r="O18" s="54">
        <f>SUM(O9:O17)</f>
        <v>0</v>
      </c>
      <c r="P18" s="55" t="e">
        <f>O18/N18*100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4"/>
  <sheetViews>
    <sheetView rightToLeft="1" workbookViewId="0">
      <pane xSplit="1" topLeftCell="B1" activePane="topRight" state="frozen"/>
      <selection pane="topRight" activeCell="K13" sqref="K13"/>
    </sheetView>
  </sheetViews>
  <sheetFormatPr defaultRowHeight="15" x14ac:dyDescent="0.25"/>
  <cols>
    <col min="1" max="1" width="19.855468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1" spans="1:16" ht="15.75" thickBot="1" x14ac:dyDescent="0.3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" x14ac:dyDescent="0.55000000000000004">
      <c r="A3" s="329" t="s">
        <v>44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1"/>
    </row>
    <row r="4" spans="1:16" ht="21.75" thickBot="1" x14ac:dyDescent="0.6">
      <c r="A4" s="314" t="s">
        <v>20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6"/>
    </row>
    <row r="5" spans="1:16" ht="20.25" thickBot="1" x14ac:dyDescent="0.55000000000000004">
      <c r="A5" s="321" t="s">
        <v>0</v>
      </c>
      <c r="B5" s="352" t="s">
        <v>5</v>
      </c>
      <c r="C5" s="352"/>
      <c r="D5" s="353"/>
      <c r="E5" s="352" t="s">
        <v>6</v>
      </c>
      <c r="F5" s="352"/>
      <c r="G5" s="353"/>
      <c r="H5" s="352" t="s">
        <v>7</v>
      </c>
      <c r="I5" s="352"/>
      <c r="J5" s="353"/>
      <c r="K5" s="352" t="s">
        <v>8</v>
      </c>
      <c r="L5" s="352"/>
      <c r="M5" s="353"/>
      <c r="N5" s="352" t="s">
        <v>9</v>
      </c>
      <c r="O5" s="352"/>
      <c r="P5" s="353"/>
    </row>
    <row r="6" spans="1:16" ht="18" thickBot="1" x14ac:dyDescent="0.45">
      <c r="A6" s="321"/>
      <c r="B6" s="5" t="s">
        <v>1</v>
      </c>
      <c r="C6" s="3" t="s">
        <v>2</v>
      </c>
      <c r="D6" s="3" t="s">
        <v>164</v>
      </c>
      <c r="E6" s="5" t="s">
        <v>1</v>
      </c>
      <c r="F6" s="3" t="s">
        <v>2</v>
      </c>
      <c r="G6" s="3" t="s">
        <v>164</v>
      </c>
      <c r="H6" s="5" t="s">
        <v>1</v>
      </c>
      <c r="I6" s="3" t="s">
        <v>2</v>
      </c>
      <c r="J6" s="3" t="s">
        <v>164</v>
      </c>
      <c r="K6" s="44" t="s">
        <v>1</v>
      </c>
      <c r="L6" s="44" t="s">
        <v>2</v>
      </c>
      <c r="M6" s="44" t="s">
        <v>164</v>
      </c>
      <c r="N6" s="44" t="s">
        <v>1</v>
      </c>
      <c r="O6" s="44" t="s">
        <v>2</v>
      </c>
      <c r="P6" s="44" t="s">
        <v>164</v>
      </c>
    </row>
    <row r="7" spans="1:16" ht="18" thickBot="1" x14ac:dyDescent="0.45">
      <c r="A7" s="322"/>
      <c r="B7" s="2" t="s">
        <v>3</v>
      </c>
      <c r="C7" s="2" t="s">
        <v>3</v>
      </c>
      <c r="D7" s="2" t="s">
        <v>4</v>
      </c>
      <c r="E7" s="2" t="s">
        <v>3</v>
      </c>
      <c r="F7" s="2" t="s">
        <v>3</v>
      </c>
      <c r="G7" s="2" t="s">
        <v>4</v>
      </c>
      <c r="H7" s="2" t="s">
        <v>3</v>
      </c>
      <c r="I7" s="2" t="s">
        <v>3</v>
      </c>
      <c r="J7" s="2" t="s">
        <v>4</v>
      </c>
      <c r="K7" s="2" t="s">
        <v>3</v>
      </c>
      <c r="L7" s="2" t="s">
        <v>3</v>
      </c>
      <c r="M7" s="2" t="s">
        <v>4</v>
      </c>
      <c r="N7" s="2" t="s">
        <v>3</v>
      </c>
      <c r="O7" s="2" t="s">
        <v>3</v>
      </c>
      <c r="P7" s="2" t="s">
        <v>4</v>
      </c>
    </row>
    <row r="8" spans="1:16" ht="17.25" x14ac:dyDescent="0.4">
      <c r="A8" s="19" t="s">
        <v>21</v>
      </c>
      <c r="B8" s="194">
        <v>500000</v>
      </c>
      <c r="C8" s="214"/>
      <c r="D8" s="47">
        <f>C8/B8*100</f>
        <v>0</v>
      </c>
      <c r="E8" s="194">
        <v>600000</v>
      </c>
      <c r="F8" s="214"/>
      <c r="G8" s="47">
        <f>F8/E8*100</f>
        <v>0</v>
      </c>
      <c r="H8" s="194">
        <v>3500000</v>
      </c>
      <c r="I8" s="214"/>
      <c r="J8" s="47">
        <f>I8/H8*100</f>
        <v>0</v>
      </c>
      <c r="K8" s="194">
        <v>1800000</v>
      </c>
      <c r="L8" s="214"/>
      <c r="M8" s="47">
        <f>L8/K8*100</f>
        <v>0</v>
      </c>
      <c r="N8" s="45"/>
      <c r="O8" s="46"/>
      <c r="P8" s="47" t="e">
        <f>O8/N8*100</f>
        <v>#DIV/0!</v>
      </c>
    </row>
    <row r="9" spans="1:16" ht="17.25" x14ac:dyDescent="0.4">
      <c r="A9" s="21" t="s">
        <v>22</v>
      </c>
      <c r="B9" s="250"/>
      <c r="C9" s="265"/>
      <c r="D9" s="139" t="e">
        <f>C9/B9*100</f>
        <v>#DIV/0!</v>
      </c>
      <c r="E9" s="197"/>
      <c r="F9" s="215"/>
      <c r="G9" s="49" t="e">
        <f>F9/E9*100</f>
        <v>#DIV/0!</v>
      </c>
      <c r="H9" s="197"/>
      <c r="I9" s="215"/>
      <c r="J9" s="49" t="e">
        <f>I9/H9*100</f>
        <v>#DIV/0!</v>
      </c>
      <c r="K9" s="197"/>
      <c r="L9" s="215"/>
      <c r="M9" s="49" t="e">
        <f>L9/K9*100</f>
        <v>#DIV/0!</v>
      </c>
      <c r="N9" s="48"/>
      <c r="O9" s="43"/>
      <c r="P9" s="49" t="e">
        <f>O9/N9*100</f>
        <v>#DIV/0!</v>
      </c>
    </row>
    <row r="10" spans="1:16" ht="17.25" x14ac:dyDescent="0.4">
      <c r="A10" s="20" t="s">
        <v>23</v>
      </c>
      <c r="B10" s="197"/>
      <c r="C10" s="215"/>
      <c r="D10" s="139" t="e">
        <f t="shared" ref="D10:D13" si="0">C10/B10*100</f>
        <v>#DIV/0!</v>
      </c>
      <c r="E10" s="197"/>
      <c r="F10" s="215"/>
      <c r="G10" s="49" t="e">
        <f t="shared" ref="G10:G13" si="1">F10/E10*100</f>
        <v>#DIV/0!</v>
      </c>
      <c r="H10" s="197"/>
      <c r="I10" s="215"/>
      <c r="J10" s="49" t="e">
        <f t="shared" ref="J10:J13" si="2">I10/H10*100</f>
        <v>#DIV/0!</v>
      </c>
      <c r="K10" s="197"/>
      <c r="L10" s="215"/>
      <c r="M10" s="49" t="e">
        <f t="shared" ref="M10:M13" si="3">L10/K10*100</f>
        <v>#DIV/0!</v>
      </c>
      <c r="N10" s="48"/>
      <c r="O10" s="43"/>
      <c r="P10" s="49" t="e">
        <f t="shared" ref="P10:P13" si="4">O10/N10*100</f>
        <v>#DIV/0!</v>
      </c>
    </row>
    <row r="11" spans="1:16" ht="17.25" x14ac:dyDescent="0.4">
      <c r="A11" s="20" t="s">
        <v>24</v>
      </c>
      <c r="B11" s="197"/>
      <c r="C11" s="215"/>
      <c r="D11" s="139" t="e">
        <f t="shared" si="0"/>
        <v>#DIV/0!</v>
      </c>
      <c r="E11" s="197"/>
      <c r="F11" s="215"/>
      <c r="G11" s="49" t="e">
        <f t="shared" si="1"/>
        <v>#DIV/0!</v>
      </c>
      <c r="H11" s="197"/>
      <c r="I11" s="215"/>
      <c r="J11" s="49" t="e">
        <f t="shared" si="2"/>
        <v>#DIV/0!</v>
      </c>
      <c r="K11" s="197"/>
      <c r="L11" s="215"/>
      <c r="M11" s="49" t="e">
        <f t="shared" si="3"/>
        <v>#DIV/0!</v>
      </c>
      <c r="N11" s="48"/>
      <c r="O11" s="43"/>
      <c r="P11" s="49" t="e">
        <f t="shared" si="4"/>
        <v>#DIV/0!</v>
      </c>
    </row>
    <row r="12" spans="1:16" ht="17.25" x14ac:dyDescent="0.4">
      <c r="A12" s="23" t="s">
        <v>55</v>
      </c>
      <c r="B12" s="197"/>
      <c r="C12" s="215"/>
      <c r="D12" s="139" t="e">
        <f t="shared" si="0"/>
        <v>#DIV/0!</v>
      </c>
      <c r="E12" s="197"/>
      <c r="F12" s="215"/>
      <c r="G12" s="49" t="e">
        <f t="shared" si="1"/>
        <v>#DIV/0!</v>
      </c>
      <c r="H12" s="197"/>
      <c r="I12" s="215"/>
      <c r="J12" s="49" t="e">
        <f t="shared" si="2"/>
        <v>#DIV/0!</v>
      </c>
      <c r="K12" s="197"/>
      <c r="L12" s="215"/>
      <c r="M12" s="49" t="e">
        <f t="shared" si="3"/>
        <v>#DIV/0!</v>
      </c>
      <c r="N12" s="48"/>
      <c r="O12" s="43"/>
      <c r="P12" s="49" t="e">
        <f t="shared" si="4"/>
        <v>#DIV/0!</v>
      </c>
    </row>
    <row r="13" spans="1:16" ht="18" thickBot="1" x14ac:dyDescent="0.45">
      <c r="A13" s="20" t="s">
        <v>56</v>
      </c>
      <c r="B13" s="197"/>
      <c r="C13" s="215"/>
      <c r="D13" s="139" t="e">
        <f t="shared" si="0"/>
        <v>#DIV/0!</v>
      </c>
      <c r="E13" s="197"/>
      <c r="F13" s="215"/>
      <c r="G13" s="49" t="e">
        <f t="shared" si="1"/>
        <v>#DIV/0!</v>
      </c>
      <c r="H13" s="197"/>
      <c r="I13" s="215"/>
      <c r="J13" s="49" t="e">
        <f t="shared" si="2"/>
        <v>#DIV/0!</v>
      </c>
      <c r="K13" s="197"/>
      <c r="L13" s="215"/>
      <c r="M13" s="49" t="e">
        <f t="shared" si="3"/>
        <v>#DIV/0!</v>
      </c>
      <c r="N13" s="48"/>
      <c r="O13" s="43"/>
      <c r="P13" s="49" t="e">
        <f t="shared" si="4"/>
        <v>#DIV/0!</v>
      </c>
    </row>
    <row r="14" spans="1:16" ht="20.25" thickBot="1" x14ac:dyDescent="0.55000000000000004">
      <c r="A14" s="30" t="s">
        <v>19</v>
      </c>
      <c r="B14" s="195">
        <f>SUM(B8:B13)</f>
        <v>500000</v>
      </c>
      <c r="C14" s="268">
        <f>SUM(C8:C13)</f>
        <v>0</v>
      </c>
      <c r="D14" s="54">
        <f>C14/B14*100</f>
        <v>0</v>
      </c>
      <c r="E14" s="268">
        <f>SUM(E8:E13)</f>
        <v>600000</v>
      </c>
      <c r="F14" s="268">
        <f>SUM(F8:F13)</f>
        <v>0</v>
      </c>
      <c r="G14" s="54">
        <f>F14/E14*100</f>
        <v>0</v>
      </c>
      <c r="H14" s="268">
        <f>SUM(H8:H13)</f>
        <v>3500000</v>
      </c>
      <c r="I14" s="268">
        <f>SUM(I8:I13)</f>
        <v>0</v>
      </c>
      <c r="J14" s="54">
        <f>I14/H14*100</f>
        <v>0</v>
      </c>
      <c r="K14" s="268">
        <f>SUM(K8:K13)</f>
        <v>1800000</v>
      </c>
      <c r="L14" s="268">
        <f>SUM(L8:L13)</f>
        <v>0</v>
      </c>
      <c r="M14" s="54">
        <f>L14/K14*100</f>
        <v>0</v>
      </c>
      <c r="N14" s="54">
        <f>SUM(N8:N13)</f>
        <v>0</v>
      </c>
      <c r="O14" s="54">
        <f>SUM(O8:O13)</f>
        <v>0</v>
      </c>
      <c r="P14" s="55" t="e">
        <f>O14/N14*100</f>
        <v>#DIV/0!</v>
      </c>
    </row>
  </sheetData>
  <mergeCells count="9">
    <mergeCell ref="A2:P2"/>
    <mergeCell ref="A3:P3"/>
    <mergeCell ref="A4:P4"/>
    <mergeCell ref="A5:A7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2"/>
  <sheetViews>
    <sheetView rightToLeft="1" workbookViewId="0">
      <pane xSplit="1" topLeftCell="B1" activePane="topRight" state="frozen"/>
      <selection pane="topRight" activeCell="H15" sqref="H15"/>
    </sheetView>
  </sheetViews>
  <sheetFormatPr defaultRowHeight="15" x14ac:dyDescent="0.25"/>
  <cols>
    <col min="1" max="1" width="14.42578125" bestFit="1" customWidth="1"/>
    <col min="2" max="2" width="14.7109375" customWidth="1"/>
    <col min="3" max="3" width="6.42578125" customWidth="1"/>
    <col min="4" max="4" width="7.42578125" customWidth="1"/>
    <col min="5" max="5" width="11.140625" bestFit="1" customWidth="1"/>
    <col min="6" max="6" width="6.42578125" bestFit="1" customWidth="1"/>
    <col min="7" max="7" width="7.42578125" bestFit="1" customWidth="1"/>
    <col min="8" max="8" width="11.7109375" bestFit="1" customWidth="1"/>
    <col min="9" max="9" width="6.42578125" bestFit="1" customWidth="1"/>
    <col min="10" max="10" width="7.42578125" bestFit="1" customWidth="1"/>
    <col min="11" max="11" width="11.85546875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100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1" t="s">
        <v>0</v>
      </c>
      <c r="B6" s="352" t="s">
        <v>5</v>
      </c>
      <c r="C6" s="352"/>
      <c r="D6" s="353"/>
      <c r="E6" s="352" t="s">
        <v>6</v>
      </c>
      <c r="F6" s="352"/>
      <c r="G6" s="353"/>
      <c r="H6" s="352" t="s">
        <v>7</v>
      </c>
      <c r="I6" s="352"/>
      <c r="J6" s="353"/>
      <c r="K6" s="352" t="s">
        <v>8</v>
      </c>
      <c r="L6" s="352"/>
      <c r="M6" s="353"/>
      <c r="N6" s="352" t="s">
        <v>9</v>
      </c>
      <c r="O6" s="352"/>
      <c r="P6" s="353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5" t="s">
        <v>1</v>
      </c>
      <c r="F7" s="3" t="s">
        <v>2</v>
      </c>
      <c r="G7" s="3" t="s">
        <v>164</v>
      </c>
      <c r="H7" s="44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1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7.25" x14ac:dyDescent="0.4">
      <c r="A9" s="19" t="s">
        <v>130</v>
      </c>
      <c r="B9" s="194">
        <f>'کاربرگ وصول اسناد دریافتی '!E8</f>
        <v>16200000</v>
      </c>
      <c r="C9" s="46"/>
      <c r="D9" s="47">
        <f>C9/B9*100</f>
        <v>0</v>
      </c>
      <c r="E9" s="194">
        <f>'کاربرگ وصول اسناد دریافتی '!I8</f>
        <v>5274000</v>
      </c>
      <c r="F9" s="46"/>
      <c r="G9" s="47">
        <f>F9/E9*100</f>
        <v>0</v>
      </c>
      <c r="H9" s="194">
        <f>'کاربرگ وصول اسناد دریافتی '!M8</f>
        <v>17802000</v>
      </c>
      <c r="I9" s="46"/>
      <c r="J9" s="47">
        <f>I9/H9*100</f>
        <v>0</v>
      </c>
      <c r="K9" s="194">
        <f>'کاربرگ وصول اسناد دریافتی '!Q8</f>
        <v>7470000</v>
      </c>
      <c r="L9" s="46"/>
      <c r="M9" s="47">
        <f>L9/K9*100</f>
        <v>0</v>
      </c>
      <c r="N9" s="45"/>
      <c r="O9" s="46"/>
      <c r="P9" s="47" t="e">
        <f>O9/N9*100</f>
        <v>#DIV/0!</v>
      </c>
    </row>
    <row r="10" spans="1:16" ht="18" thickBot="1" x14ac:dyDescent="0.45">
      <c r="A10" s="78" t="s">
        <v>231</v>
      </c>
      <c r="B10" s="252">
        <f>'کاربرگ وصول اسناد دریافتی '!E9</f>
        <v>8000000</v>
      </c>
      <c r="C10" s="155"/>
      <c r="D10" s="278">
        <f>C10/B10*100</f>
        <v>0</v>
      </c>
      <c r="E10" s="252">
        <f>'کاربرگ وصول اسناد دریافتی '!I9</f>
        <v>3762000</v>
      </c>
      <c r="F10" s="155"/>
      <c r="G10" s="278">
        <f>F10/E10*100</f>
        <v>0</v>
      </c>
      <c r="H10" s="252">
        <f>'کاربرگ وصول اسناد دریافتی '!M9</f>
        <v>9792000</v>
      </c>
      <c r="I10" s="155"/>
      <c r="J10" s="278">
        <f>I10/H10*100</f>
        <v>0</v>
      </c>
      <c r="K10" s="252">
        <f>'کاربرگ وصول اسناد دریافتی '!Q9</f>
        <v>6795000</v>
      </c>
      <c r="L10" s="155"/>
      <c r="M10" s="278">
        <f>L10/K10*100</f>
        <v>0</v>
      </c>
      <c r="N10" s="156"/>
      <c r="O10" s="155"/>
      <c r="P10" s="278" t="e">
        <f>O10/N10*100</f>
        <v>#DIV/0!</v>
      </c>
    </row>
    <row r="11" spans="1:16" ht="18" thickBot="1" x14ac:dyDescent="0.45">
      <c r="A11" s="3" t="s">
        <v>19</v>
      </c>
      <c r="B11" s="196">
        <f>SUM(B9:B10)</f>
        <v>24200000</v>
      </c>
      <c r="C11" s="54">
        <f>SUM(C9:C10)</f>
        <v>0</v>
      </c>
      <c r="D11" s="55"/>
      <c r="E11" s="53">
        <f>SUM(E9:E10)</f>
        <v>9036000</v>
      </c>
      <c r="F11" s="54">
        <f>SUM(F9:F10)</f>
        <v>0</v>
      </c>
      <c r="G11" s="55">
        <f>F11/E11*100</f>
        <v>0</v>
      </c>
      <c r="H11" s="196">
        <f>SUM(H9:H10)</f>
        <v>27594000</v>
      </c>
      <c r="I11" s="54">
        <f>SUM(I9:I10)</f>
        <v>0</v>
      </c>
      <c r="J11" s="55">
        <f>I11/H11*100</f>
        <v>0</v>
      </c>
      <c r="K11" s="196">
        <f>SUM(K9:K10)</f>
        <v>14265000</v>
      </c>
      <c r="L11" s="54">
        <f>SUM(L9:L10)</f>
        <v>0</v>
      </c>
      <c r="M11" s="55">
        <f>L11/K11*100</f>
        <v>0</v>
      </c>
      <c r="N11" s="53">
        <f>SUM(N9:N10)</f>
        <v>0</v>
      </c>
      <c r="O11" s="54">
        <f>SUM(O9:O10)</f>
        <v>0</v>
      </c>
      <c r="P11" s="55" t="e">
        <f>O11/N11*100</f>
        <v>#DIV/0!</v>
      </c>
    </row>
    <row r="12" spans="1:16" x14ac:dyDescent="0.25"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</row>
  </sheetData>
  <mergeCells count="14">
    <mergeCell ref="A3:P3"/>
    <mergeCell ref="A4:P4"/>
    <mergeCell ref="A5:P5"/>
    <mergeCell ref="A6:A8"/>
    <mergeCell ref="B6:D6"/>
    <mergeCell ref="E6:G6"/>
    <mergeCell ref="H6:J6"/>
    <mergeCell ref="K6:M6"/>
    <mergeCell ref="N6:P6"/>
    <mergeCell ref="B12:D12"/>
    <mergeCell ref="E12:G12"/>
    <mergeCell ref="H12:J12"/>
    <mergeCell ref="K12:M12"/>
    <mergeCell ref="N12:P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4"/>
  <sheetViews>
    <sheetView rightToLeft="1" workbookViewId="0">
      <pane xSplit="1" topLeftCell="E1" activePane="topRight" state="frozen"/>
      <selection pane="topRight" activeCell="H19" sqref="H19"/>
    </sheetView>
  </sheetViews>
  <sheetFormatPr defaultRowHeight="15" x14ac:dyDescent="0.25"/>
  <cols>
    <col min="1" max="1" width="16.42578125" bestFit="1" customWidth="1"/>
    <col min="4" max="4" width="7.42578125" bestFit="1" customWidth="1"/>
    <col min="6" max="6" width="6.42578125" bestFit="1" customWidth="1"/>
    <col min="7" max="7" width="7.42578125" bestFit="1" customWidth="1"/>
    <col min="9" max="9" width="6.42578125" bestFit="1" customWidth="1"/>
    <col min="10" max="10" width="7.42578125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104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1" t="s">
        <v>0</v>
      </c>
      <c r="B6" s="352" t="s">
        <v>5</v>
      </c>
      <c r="C6" s="352"/>
      <c r="D6" s="353"/>
      <c r="E6" s="352" t="s">
        <v>6</v>
      </c>
      <c r="F6" s="352"/>
      <c r="G6" s="353"/>
      <c r="H6" s="352" t="s">
        <v>7</v>
      </c>
      <c r="I6" s="352"/>
      <c r="J6" s="353"/>
      <c r="K6" s="352" t="s">
        <v>8</v>
      </c>
      <c r="L6" s="352"/>
      <c r="M6" s="353"/>
      <c r="N6" s="352" t="s">
        <v>9</v>
      </c>
      <c r="O6" s="352"/>
      <c r="P6" s="353"/>
    </row>
    <row r="7" spans="1:16" ht="18" thickBot="1" x14ac:dyDescent="0.45">
      <c r="A7" s="321"/>
      <c r="B7" s="5" t="s">
        <v>1</v>
      </c>
      <c r="C7" s="3" t="s">
        <v>2</v>
      </c>
      <c r="D7" s="3" t="s">
        <v>164</v>
      </c>
      <c r="E7" s="5" t="s">
        <v>1</v>
      </c>
      <c r="F7" s="3" t="s">
        <v>2</v>
      </c>
      <c r="G7" s="3" t="s">
        <v>164</v>
      </c>
      <c r="H7" s="5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1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7.25" x14ac:dyDescent="0.4">
      <c r="A9" s="19" t="s">
        <v>105</v>
      </c>
      <c r="B9" s="45"/>
      <c r="C9" s="46"/>
      <c r="D9" s="26" t="e">
        <f>C9/B9*100</f>
        <v>#DIV/0!</v>
      </c>
      <c r="E9" s="45"/>
      <c r="F9" s="46"/>
      <c r="G9" s="47" t="e">
        <f>F9/E9*100</f>
        <v>#DIV/0!</v>
      </c>
      <c r="H9" s="45"/>
      <c r="I9" s="46"/>
      <c r="J9" s="26" t="e">
        <f>I9/H9*100</f>
        <v>#DIV/0!</v>
      </c>
      <c r="K9" s="45"/>
      <c r="L9" s="46"/>
      <c r="M9" s="26" t="e">
        <f>L9/K9*100</f>
        <v>#DIV/0!</v>
      </c>
      <c r="N9" s="45"/>
      <c r="O9" s="46"/>
      <c r="P9" s="47" t="e">
        <f>O9/N9*100</f>
        <v>#DIV/0!</v>
      </c>
    </row>
    <row r="10" spans="1:16" ht="17.25" x14ac:dyDescent="0.4">
      <c r="A10" s="20" t="s">
        <v>106</v>
      </c>
      <c r="B10" s="48"/>
      <c r="C10" s="43"/>
      <c r="D10" s="27" t="e">
        <f>C10/B10*100</f>
        <v>#DIV/0!</v>
      </c>
      <c r="E10" s="48"/>
      <c r="F10" s="43"/>
      <c r="G10" s="49" t="e">
        <f>F10/E10*100</f>
        <v>#DIV/0!</v>
      </c>
      <c r="H10" s="48"/>
      <c r="I10" s="43"/>
      <c r="J10" s="27" t="e">
        <f>I10/H10*100</f>
        <v>#DIV/0!</v>
      </c>
      <c r="K10" s="48"/>
      <c r="L10" s="43"/>
      <c r="M10" s="27" t="e">
        <f>L10/K10*100</f>
        <v>#DIV/0!</v>
      </c>
      <c r="N10" s="48"/>
      <c r="O10" s="43"/>
      <c r="P10" s="49" t="e">
        <f>O10/N10*100</f>
        <v>#DIV/0!</v>
      </c>
    </row>
    <row r="11" spans="1:16" ht="17.25" x14ac:dyDescent="0.4">
      <c r="A11" s="20" t="s">
        <v>107</v>
      </c>
      <c r="B11" s="48"/>
      <c r="C11" s="43"/>
      <c r="D11" s="27" t="e">
        <f t="shared" ref="D11:D13" si="0">C11/B11*100</f>
        <v>#DIV/0!</v>
      </c>
      <c r="E11" s="48"/>
      <c r="F11" s="43"/>
      <c r="G11" s="49" t="e">
        <f t="shared" ref="G11:G12" si="1">F11/E11*100</f>
        <v>#DIV/0!</v>
      </c>
      <c r="H11" s="48"/>
      <c r="I11" s="43"/>
      <c r="J11" s="27" t="e">
        <f t="shared" ref="J11:J13" si="2">I11/H11*100</f>
        <v>#DIV/0!</v>
      </c>
      <c r="K11" s="48"/>
      <c r="L11" s="43"/>
      <c r="M11" s="27" t="e">
        <f t="shared" ref="M11:M13" si="3">L11/K11*100</f>
        <v>#DIV/0!</v>
      </c>
      <c r="N11" s="48"/>
      <c r="O11" s="43"/>
      <c r="P11" s="49" t="e">
        <f t="shared" ref="P11:P13" si="4">O11/N11*100</f>
        <v>#DIV/0!</v>
      </c>
    </row>
    <row r="12" spans="1:16" ht="17.25" x14ac:dyDescent="0.4">
      <c r="A12" s="20" t="s">
        <v>108</v>
      </c>
      <c r="B12" s="48"/>
      <c r="C12" s="43"/>
      <c r="D12" s="27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27" t="e">
        <f t="shared" si="2"/>
        <v>#DIV/0!</v>
      </c>
      <c r="K12" s="48"/>
      <c r="L12" s="43"/>
      <c r="M12" s="27" t="e">
        <f t="shared" si="3"/>
        <v>#DIV/0!</v>
      </c>
      <c r="N12" s="48"/>
      <c r="O12" s="43"/>
      <c r="P12" s="49" t="e">
        <f t="shared" si="4"/>
        <v>#DIV/0!</v>
      </c>
    </row>
    <row r="13" spans="1:16" ht="18" thickBot="1" x14ac:dyDescent="0.45">
      <c r="A13" s="20" t="s">
        <v>109</v>
      </c>
      <c r="B13" s="48"/>
      <c r="C13" s="43"/>
      <c r="D13" s="27" t="e">
        <f t="shared" si="0"/>
        <v>#DIV/0!</v>
      </c>
      <c r="E13" s="48"/>
      <c r="F13" s="43"/>
      <c r="G13" s="49" t="e">
        <f>F13/E13*100</f>
        <v>#DIV/0!</v>
      </c>
      <c r="H13" s="48"/>
      <c r="I13" s="43"/>
      <c r="J13" s="27" t="e">
        <f t="shared" si="2"/>
        <v>#DIV/0!</v>
      </c>
      <c r="K13" s="48"/>
      <c r="L13" s="43"/>
      <c r="M13" s="27" t="e">
        <f t="shared" si="3"/>
        <v>#DIV/0!</v>
      </c>
      <c r="N13" s="48"/>
      <c r="O13" s="43"/>
      <c r="P13" s="49" t="e">
        <f t="shared" si="4"/>
        <v>#DIV/0!</v>
      </c>
    </row>
    <row r="14" spans="1:16" ht="18" thickBot="1" x14ac:dyDescent="0.45">
      <c r="A14" s="3" t="s">
        <v>19</v>
      </c>
      <c r="B14" s="53">
        <f>SUM(B9:B13)</f>
        <v>0</v>
      </c>
      <c r="C14" s="54">
        <f>SUM(C9:C13)</f>
        <v>0</v>
      </c>
      <c r="D14" s="24" t="e">
        <f>C14/B14*100</f>
        <v>#DIV/0!</v>
      </c>
      <c r="E14" s="53">
        <f>SUM(E9:E13)</f>
        <v>0</v>
      </c>
      <c r="F14" s="54">
        <f>SUM(F9:F13)</f>
        <v>0</v>
      </c>
      <c r="G14" s="55" t="e">
        <f>F14/E14*100</f>
        <v>#DIV/0!</v>
      </c>
      <c r="H14" s="53">
        <f>SUM(H9:H13)</f>
        <v>0</v>
      </c>
      <c r="I14" s="54">
        <f>SUM(I9:I13)</f>
        <v>0</v>
      </c>
      <c r="J14" s="24" t="e">
        <f>I14/H14*100</f>
        <v>#DIV/0!</v>
      </c>
      <c r="K14" s="53">
        <f>SUM(K9:K13)</f>
        <v>0</v>
      </c>
      <c r="L14" s="54">
        <f>SUM(L9:L13)</f>
        <v>0</v>
      </c>
      <c r="M14" s="24" t="e">
        <f>L14/K14*100</f>
        <v>#DIV/0!</v>
      </c>
      <c r="N14" s="53">
        <f>SUM(N9:N13)</f>
        <v>0</v>
      </c>
      <c r="O14" s="54">
        <f>SUM(O9:O13)</f>
        <v>0</v>
      </c>
      <c r="P14" s="55" t="e">
        <f>O14/N14*100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P11"/>
  <sheetViews>
    <sheetView rightToLeft="1" workbookViewId="0">
      <pane xSplit="1" topLeftCell="B1" activePane="topRight" state="frozen"/>
      <selection pane="topRight" activeCell="K9" sqref="K9:K11"/>
    </sheetView>
  </sheetViews>
  <sheetFormatPr defaultRowHeight="15" x14ac:dyDescent="0.25"/>
  <cols>
    <col min="1" max="1" width="17.855468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.42578125" bestFit="1" customWidth="1"/>
    <col min="12" max="12" width="6.42578125" bestFit="1" customWidth="1"/>
    <col min="13" max="13" width="7.42578125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110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0" t="s">
        <v>0</v>
      </c>
      <c r="B6" s="325" t="s">
        <v>5</v>
      </c>
      <c r="C6" s="309"/>
      <c r="D6" s="310"/>
      <c r="E6" s="325" t="s">
        <v>6</v>
      </c>
      <c r="F6" s="309"/>
      <c r="G6" s="310"/>
      <c r="H6" s="325" t="s">
        <v>7</v>
      </c>
      <c r="I6" s="309"/>
      <c r="J6" s="310"/>
      <c r="K6" s="325" t="s">
        <v>8</v>
      </c>
      <c r="L6" s="309"/>
      <c r="M6" s="310"/>
      <c r="N6" s="325" t="s">
        <v>9</v>
      </c>
      <c r="O6" s="309"/>
      <c r="P6" s="310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2" t="s">
        <v>3</v>
      </c>
      <c r="C8" s="2" t="s">
        <v>3</v>
      </c>
      <c r="D8" s="2" t="s">
        <v>4</v>
      </c>
      <c r="E8" s="2" t="s">
        <v>3</v>
      </c>
      <c r="F8" s="2" t="s">
        <v>3</v>
      </c>
      <c r="G8" s="2" t="s">
        <v>4</v>
      </c>
      <c r="H8" s="2" t="s">
        <v>3</v>
      </c>
      <c r="I8" s="2" t="s">
        <v>3</v>
      </c>
      <c r="J8" s="2" t="s">
        <v>4</v>
      </c>
      <c r="K8" s="2" t="s">
        <v>3</v>
      </c>
      <c r="L8" s="2" t="s">
        <v>3</v>
      </c>
      <c r="M8" s="2" t="s">
        <v>4</v>
      </c>
      <c r="N8" s="2" t="s">
        <v>3</v>
      </c>
      <c r="O8" s="2" t="s">
        <v>3</v>
      </c>
      <c r="P8" s="2" t="s">
        <v>4</v>
      </c>
    </row>
    <row r="9" spans="1:16" ht="17.25" x14ac:dyDescent="0.4">
      <c r="A9" s="19" t="s">
        <v>111</v>
      </c>
      <c r="B9" s="194">
        <v>1000000</v>
      </c>
      <c r="C9" s="214"/>
      <c r="D9" s="34">
        <f>C9/B9*100</f>
        <v>0</v>
      </c>
      <c r="E9" s="239">
        <v>1000000</v>
      </c>
      <c r="F9" s="33"/>
      <c r="G9" s="34">
        <f>F9/E9*100</f>
        <v>0</v>
      </c>
      <c r="H9" s="194">
        <v>2000000</v>
      </c>
      <c r="I9" s="214"/>
      <c r="J9" s="34">
        <f>I9/H9*100</f>
        <v>0</v>
      </c>
      <c r="K9" s="198">
        <v>50000000</v>
      </c>
      <c r="L9" s="138"/>
      <c r="M9" s="40">
        <f>L9/K9*100</f>
        <v>0</v>
      </c>
      <c r="N9" s="45"/>
      <c r="O9" s="46"/>
      <c r="P9" s="34" t="e">
        <f>O9/N9*100</f>
        <v>#DIV/0!</v>
      </c>
    </row>
    <row r="10" spans="1:16" ht="18" thickBot="1" x14ac:dyDescent="0.45">
      <c r="A10" s="21" t="s">
        <v>112</v>
      </c>
      <c r="B10" s="197"/>
      <c r="C10" s="215"/>
      <c r="D10" s="35" t="e">
        <f>C10/B10*100</f>
        <v>#DIV/0!</v>
      </c>
      <c r="E10" s="246"/>
      <c r="F10" s="14"/>
      <c r="G10" s="35" t="e">
        <f>F10/E10*100</f>
        <v>#DIV/0!</v>
      </c>
      <c r="H10" s="197"/>
      <c r="I10" s="215"/>
      <c r="J10" s="35" t="e">
        <f>I10/H10*100</f>
        <v>#DIV/0!</v>
      </c>
      <c r="K10" s="296"/>
      <c r="L10" s="155"/>
      <c r="M10" s="42" t="e">
        <f>L10/K10*100</f>
        <v>#DIV/0!</v>
      </c>
      <c r="N10" s="50"/>
      <c r="O10" s="51"/>
      <c r="P10" s="37" t="e">
        <f>O10/N10*100</f>
        <v>#DIV/0!</v>
      </c>
    </row>
    <row r="11" spans="1:16" ht="18" thickBot="1" x14ac:dyDescent="0.45">
      <c r="A11" s="3" t="s">
        <v>19</v>
      </c>
      <c r="B11" s="196">
        <f>SUM(B9:B10)</f>
        <v>1000000</v>
      </c>
      <c r="C11" s="268">
        <f>SUM(C9:C10)</f>
        <v>0</v>
      </c>
      <c r="D11" s="39">
        <f>C11/B11*100</f>
        <v>0</v>
      </c>
      <c r="E11" s="295">
        <f>SUM(E9:E10)</f>
        <v>1000000</v>
      </c>
      <c r="F11" s="38">
        <f>SUM(F9:F10)</f>
        <v>0</v>
      </c>
      <c r="G11" s="39">
        <f>F11/E11*100</f>
        <v>0</v>
      </c>
      <c r="H11" s="196">
        <f>SUM(H9:H10)</f>
        <v>2000000</v>
      </c>
      <c r="I11" s="268">
        <f>SUM(I9:I10)</f>
        <v>0</v>
      </c>
      <c r="J11" s="39">
        <f>I11/H11*100</f>
        <v>0</v>
      </c>
      <c r="K11" s="196">
        <f>SUM(K9:K10)</f>
        <v>50000000</v>
      </c>
      <c r="L11" s="54">
        <f>SUM(L9:L10)</f>
        <v>0</v>
      </c>
      <c r="M11" s="39">
        <f>L11/K11*100</f>
        <v>0</v>
      </c>
      <c r="N11" s="53">
        <f>SUM(N9:N10)</f>
        <v>0</v>
      </c>
      <c r="O11" s="54">
        <f>SUM(O9:O10)</f>
        <v>0</v>
      </c>
      <c r="P11" s="39" t="e">
        <f>O11/N11*100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P15"/>
  <sheetViews>
    <sheetView rightToLeft="1" workbookViewId="0">
      <pane xSplit="1" topLeftCell="B1" activePane="topRight" state="frozen"/>
      <selection pane="topRight" activeCell="H17" sqref="H17"/>
    </sheetView>
  </sheetViews>
  <sheetFormatPr defaultRowHeight="15" x14ac:dyDescent="0.25"/>
  <cols>
    <col min="1" max="1" width="12.5703125" bestFit="1" customWidth="1"/>
    <col min="2" max="2" width="11" bestFit="1" customWidth="1"/>
    <col min="3" max="3" width="6.42578125" bestFit="1" customWidth="1"/>
    <col min="4" max="4" width="7.42578125" style="136" bestFit="1" customWidth="1"/>
    <col min="5" max="5" width="11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206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0" t="s">
        <v>0</v>
      </c>
      <c r="B6" s="325" t="s">
        <v>5</v>
      </c>
      <c r="C6" s="309"/>
      <c r="D6" s="310"/>
      <c r="E6" s="325" t="s">
        <v>6</v>
      </c>
      <c r="F6" s="309"/>
      <c r="G6" s="310"/>
      <c r="H6" s="325" t="s">
        <v>7</v>
      </c>
      <c r="I6" s="309"/>
      <c r="J6" s="310"/>
      <c r="K6" s="325" t="s">
        <v>8</v>
      </c>
      <c r="L6" s="309"/>
      <c r="M6" s="310"/>
      <c r="N6" s="325" t="s">
        <v>9</v>
      </c>
      <c r="O6" s="309"/>
      <c r="P6" s="310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7.25" x14ac:dyDescent="0.4">
      <c r="A9" s="19" t="s">
        <v>113</v>
      </c>
      <c r="B9" s="45"/>
      <c r="C9" s="46"/>
      <c r="D9" s="34" t="e">
        <f>C9/B9*100</f>
        <v>#DIV/0!</v>
      </c>
      <c r="E9" s="45"/>
      <c r="F9" s="46"/>
      <c r="G9" s="34" t="e">
        <f>F9/E9*100</f>
        <v>#DIV/0!</v>
      </c>
      <c r="H9" s="45"/>
      <c r="I9" s="46"/>
      <c r="J9" s="47" t="e">
        <f>I9/H9*100</f>
        <v>#DIV/0!</v>
      </c>
      <c r="K9" s="45"/>
      <c r="L9" s="46"/>
      <c r="M9" s="47" t="e">
        <f>L9/K9*100</f>
        <v>#DIV/0!</v>
      </c>
      <c r="N9" s="45"/>
      <c r="O9" s="46"/>
      <c r="P9" s="47" t="e">
        <f>O9/N9*100</f>
        <v>#DIV/0!</v>
      </c>
    </row>
    <row r="10" spans="1:16" ht="17.25" x14ac:dyDescent="0.4">
      <c r="A10" s="20" t="s">
        <v>114</v>
      </c>
      <c r="B10" s="48"/>
      <c r="C10" s="43"/>
      <c r="D10" s="49" t="e">
        <f>C10/B10*100</f>
        <v>#DIV/0!</v>
      </c>
      <c r="E10" s="48"/>
      <c r="F10" s="43"/>
      <c r="G10" s="35" t="e">
        <f>F10/E10*100</f>
        <v>#DIV/0!</v>
      </c>
      <c r="H10" s="48"/>
      <c r="I10" s="43"/>
      <c r="J10" s="49" t="e">
        <f>I10/H10*100</f>
        <v>#DIV/0!</v>
      </c>
      <c r="K10" s="48"/>
      <c r="L10" s="43"/>
      <c r="M10" s="49" t="e">
        <f>L10/K10*100</f>
        <v>#DIV/0!</v>
      </c>
      <c r="N10" s="48"/>
      <c r="O10" s="43"/>
      <c r="P10" s="49" t="e">
        <f>O10/N10*100</f>
        <v>#DIV/0!</v>
      </c>
    </row>
    <row r="11" spans="1:16" ht="17.25" x14ac:dyDescent="0.4">
      <c r="A11" s="20" t="s">
        <v>115</v>
      </c>
      <c r="B11" s="48"/>
      <c r="C11" s="43"/>
      <c r="D11" s="49" t="e">
        <f t="shared" ref="D11:D13" si="0">C11/B11*100</f>
        <v>#DIV/0!</v>
      </c>
      <c r="E11" s="48"/>
      <c r="F11" s="43"/>
      <c r="G11" s="35" t="e">
        <f t="shared" ref="G11:G14" si="1">F11/E11*100</f>
        <v>#DIV/0!</v>
      </c>
      <c r="H11" s="48"/>
      <c r="I11" s="43"/>
      <c r="J11" s="49" t="e">
        <f t="shared" ref="J11:J13" si="2">I11/H11*100</f>
        <v>#DIV/0!</v>
      </c>
      <c r="K11" s="48"/>
      <c r="L11" s="43"/>
      <c r="M11" s="49" t="e">
        <f t="shared" ref="M11:M13" si="3">L11/K11*100</f>
        <v>#DIV/0!</v>
      </c>
      <c r="N11" s="48"/>
      <c r="O11" s="43"/>
      <c r="P11" s="49" t="e">
        <f t="shared" ref="P11:P13" si="4">O11/N11*100</f>
        <v>#DIV/0!</v>
      </c>
    </row>
    <row r="12" spans="1:16" ht="17.25" x14ac:dyDescent="0.4">
      <c r="A12" s="20" t="s">
        <v>116</v>
      </c>
      <c r="B12" s="48"/>
      <c r="C12" s="43"/>
      <c r="D12" s="49" t="e">
        <f t="shared" si="0"/>
        <v>#DIV/0!</v>
      </c>
      <c r="E12" s="48"/>
      <c r="F12" s="43"/>
      <c r="G12" s="35" t="e">
        <f t="shared" si="1"/>
        <v>#DIV/0!</v>
      </c>
      <c r="H12" s="48"/>
      <c r="I12" s="43"/>
      <c r="J12" s="49" t="e">
        <f t="shared" si="2"/>
        <v>#DIV/0!</v>
      </c>
      <c r="K12" s="48"/>
      <c r="L12" s="43"/>
      <c r="M12" s="49" t="e">
        <f t="shared" si="3"/>
        <v>#DIV/0!</v>
      </c>
      <c r="N12" s="48"/>
      <c r="O12" s="43"/>
      <c r="P12" s="49" t="e">
        <f t="shared" si="4"/>
        <v>#DIV/0!</v>
      </c>
    </row>
    <row r="13" spans="1:16" ht="17.25" x14ac:dyDescent="0.4">
      <c r="A13" s="20" t="s">
        <v>117</v>
      </c>
      <c r="B13" s="48"/>
      <c r="C13" s="43"/>
      <c r="D13" s="49" t="e">
        <f t="shared" si="0"/>
        <v>#DIV/0!</v>
      </c>
      <c r="E13" s="48"/>
      <c r="F13" s="43"/>
      <c r="G13" s="35" t="e">
        <f t="shared" si="1"/>
        <v>#DIV/0!</v>
      </c>
      <c r="H13" s="48"/>
      <c r="I13" s="43"/>
      <c r="J13" s="49" t="e">
        <f t="shared" si="2"/>
        <v>#DIV/0!</v>
      </c>
      <c r="K13" s="48"/>
      <c r="L13" s="43"/>
      <c r="M13" s="49" t="e">
        <f t="shared" si="3"/>
        <v>#DIV/0!</v>
      </c>
      <c r="N13" s="48"/>
      <c r="O13" s="43"/>
      <c r="P13" s="49" t="e">
        <f t="shared" si="4"/>
        <v>#DIV/0!</v>
      </c>
    </row>
    <row r="14" spans="1:16" ht="18" thickBot="1" x14ac:dyDescent="0.45">
      <c r="A14" s="22" t="s">
        <v>118</v>
      </c>
      <c r="B14" s="50"/>
      <c r="C14" s="51"/>
      <c r="D14" s="37" t="e">
        <f>C14/B14*100</f>
        <v>#DIV/0!</v>
      </c>
      <c r="E14" s="50"/>
      <c r="F14" s="51"/>
      <c r="G14" s="35" t="e">
        <f t="shared" si="1"/>
        <v>#DIV/0!</v>
      </c>
      <c r="H14" s="50"/>
      <c r="I14" s="51"/>
      <c r="J14" s="52" t="e">
        <f>I14/H14*100</f>
        <v>#DIV/0!</v>
      </c>
      <c r="K14" s="50"/>
      <c r="L14" s="51"/>
      <c r="M14" s="52" t="e">
        <f>L14/K14*100</f>
        <v>#DIV/0!</v>
      </c>
      <c r="N14" s="50"/>
      <c r="O14" s="51"/>
      <c r="P14" s="52" t="e">
        <f>O14/N14*100</f>
        <v>#DIV/0!</v>
      </c>
    </row>
    <row r="15" spans="1:16" ht="18" thickBot="1" x14ac:dyDescent="0.45">
      <c r="A15" s="3" t="s">
        <v>19</v>
      </c>
      <c r="B15" s="53">
        <f>SUM(B9:B14)</f>
        <v>0</v>
      </c>
      <c r="C15" s="54">
        <f>SUM(C9:C14)</f>
        <v>0</v>
      </c>
      <c r="D15" s="39" t="e">
        <f>C15/B15*100</f>
        <v>#DIV/0!</v>
      </c>
      <c r="E15" s="53">
        <f>SUM(E9:E14)</f>
        <v>0</v>
      </c>
      <c r="F15" s="54">
        <f>SUM(F9:F14)</f>
        <v>0</v>
      </c>
      <c r="G15" s="39" t="e">
        <f>F15/E15*100</f>
        <v>#DIV/0!</v>
      </c>
      <c r="H15" s="53">
        <f>SUM(H9:H14)</f>
        <v>0</v>
      </c>
      <c r="I15" s="54">
        <f>SUM(I9:I14)</f>
        <v>0</v>
      </c>
      <c r="J15" s="55" t="e">
        <f>I15/H15*100</f>
        <v>#DIV/0!</v>
      </c>
      <c r="K15" s="53">
        <f>SUM(K9:K14)</f>
        <v>0</v>
      </c>
      <c r="L15" s="54">
        <f>SUM(L9:L14)</f>
        <v>0</v>
      </c>
      <c r="M15" s="55" t="e">
        <f>L15/K15*100</f>
        <v>#DIV/0!</v>
      </c>
      <c r="N15" s="53">
        <f>SUM(N9:N14)</f>
        <v>0</v>
      </c>
      <c r="O15" s="54">
        <f>SUM(O9:O14)</f>
        <v>0</v>
      </c>
      <c r="P15" s="24" t="e">
        <f>O15/N15*100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P13"/>
  <sheetViews>
    <sheetView rightToLeft="1" workbookViewId="0">
      <pane xSplit="1" topLeftCell="E1" activePane="topRight" state="frozen"/>
      <selection pane="topRight" activeCell="M15" sqref="M15"/>
    </sheetView>
  </sheetViews>
  <sheetFormatPr defaultRowHeight="15" x14ac:dyDescent="0.25"/>
  <cols>
    <col min="1" max="1" width="22.4257812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119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0" t="s">
        <v>0</v>
      </c>
      <c r="B6" s="325" t="s">
        <v>5</v>
      </c>
      <c r="C6" s="309"/>
      <c r="D6" s="310"/>
      <c r="E6" s="325" t="s">
        <v>6</v>
      </c>
      <c r="F6" s="309"/>
      <c r="G6" s="310"/>
      <c r="H6" s="325" t="s">
        <v>7</v>
      </c>
      <c r="I6" s="309"/>
      <c r="J6" s="310"/>
      <c r="K6" s="325" t="s">
        <v>8</v>
      </c>
      <c r="L6" s="309"/>
      <c r="M6" s="310"/>
      <c r="N6" s="325" t="s">
        <v>9</v>
      </c>
      <c r="O6" s="309"/>
      <c r="P6" s="310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7.25" x14ac:dyDescent="0.4">
      <c r="A9" s="56" t="s">
        <v>120</v>
      </c>
      <c r="B9" s="45"/>
      <c r="C9" s="46"/>
      <c r="D9" s="34" t="e">
        <f>C9/B9*100</f>
        <v>#DIV/0!</v>
      </c>
      <c r="E9" s="45"/>
      <c r="F9" s="46"/>
      <c r="G9" s="34" t="e">
        <f>F9/E9*100</f>
        <v>#DIV/0!</v>
      </c>
      <c r="H9" s="10"/>
      <c r="I9" s="33"/>
      <c r="J9" s="34" t="e">
        <f>I9/H9*100</f>
        <v>#DIV/0!</v>
      </c>
      <c r="K9" s="10"/>
      <c r="L9" s="33"/>
      <c r="M9" s="33" t="e">
        <f>L9/K9*100</f>
        <v>#DIV/0!</v>
      </c>
      <c r="N9" s="34"/>
      <c r="O9" s="10"/>
      <c r="P9" s="34" t="e">
        <f>O9/N9*100</f>
        <v>#DIV/0!</v>
      </c>
    </row>
    <row r="10" spans="1:16" ht="17.25" x14ac:dyDescent="0.4">
      <c r="A10" s="57" t="s">
        <v>121</v>
      </c>
      <c r="B10" s="48"/>
      <c r="C10" s="43"/>
      <c r="D10" s="35" t="e">
        <f>C10/B10*100</f>
        <v>#DIV/0!</v>
      </c>
      <c r="E10" s="48"/>
      <c r="F10" s="43"/>
      <c r="G10" s="35" t="e">
        <f>F10/E10*100</f>
        <v>#DIV/0!</v>
      </c>
      <c r="H10" s="11"/>
      <c r="I10" s="14"/>
      <c r="J10" s="35" t="e">
        <f>I10/H10*100</f>
        <v>#DIV/0!</v>
      </c>
      <c r="K10" s="11"/>
      <c r="L10" s="14"/>
      <c r="M10" s="14" t="e">
        <f>L10/K10*100</f>
        <v>#DIV/0!</v>
      </c>
      <c r="N10" s="35"/>
      <c r="O10" s="11"/>
      <c r="P10" s="35" t="e">
        <f>O10/N10*100</f>
        <v>#DIV/0!</v>
      </c>
    </row>
    <row r="11" spans="1:16" ht="17.25" x14ac:dyDescent="0.4">
      <c r="A11" s="57" t="s">
        <v>122</v>
      </c>
      <c r="B11" s="48"/>
      <c r="C11" s="43"/>
      <c r="D11" s="35" t="e">
        <f t="shared" ref="D11:D12" si="0">C11/B11*100</f>
        <v>#DIV/0!</v>
      </c>
      <c r="E11" s="48"/>
      <c r="F11" s="43"/>
      <c r="G11" s="35" t="e">
        <f>F11/E11*100</f>
        <v>#DIV/0!</v>
      </c>
      <c r="H11" s="11"/>
      <c r="I11" s="14"/>
      <c r="J11" s="35" t="e">
        <f>I11/H11*100</f>
        <v>#DIV/0!</v>
      </c>
      <c r="K11" s="11"/>
      <c r="L11" s="14"/>
      <c r="M11" s="14" t="e">
        <f>L11/K11*100</f>
        <v>#DIV/0!</v>
      </c>
      <c r="N11" s="35"/>
      <c r="O11" s="11"/>
      <c r="P11" s="35" t="e">
        <f>O11/N11*100</f>
        <v>#DIV/0!</v>
      </c>
    </row>
    <row r="12" spans="1:16" ht="18" thickBot="1" x14ac:dyDescent="0.45">
      <c r="A12" s="58" t="s">
        <v>123</v>
      </c>
      <c r="B12" s="50"/>
      <c r="C12" s="51"/>
      <c r="D12" s="35" t="e">
        <f t="shared" si="0"/>
        <v>#DIV/0!</v>
      </c>
      <c r="E12" s="50"/>
      <c r="F12" s="51"/>
      <c r="G12" s="37" t="e">
        <f>F12/E12*100</f>
        <v>#DIV/0!</v>
      </c>
      <c r="H12" s="12"/>
      <c r="I12" s="36"/>
      <c r="J12" s="37" t="e">
        <f>I12/H12*100</f>
        <v>#DIV/0!</v>
      </c>
      <c r="K12" s="12"/>
      <c r="L12" s="36"/>
      <c r="M12" s="36" t="e">
        <f>L12/K12*100</f>
        <v>#DIV/0!</v>
      </c>
      <c r="N12" s="37"/>
      <c r="O12" s="12"/>
      <c r="P12" s="37" t="e">
        <f>O12/N12*100</f>
        <v>#DIV/0!</v>
      </c>
    </row>
    <row r="13" spans="1:16" ht="18.75" thickBot="1" x14ac:dyDescent="0.45">
      <c r="A13" s="44" t="s">
        <v>19</v>
      </c>
      <c r="B13" s="161">
        <f>SUM(B9:B12)</f>
        <v>0</v>
      </c>
      <c r="C13" s="162">
        <f>SUM(C9:C12)</f>
        <v>0</v>
      </c>
      <c r="D13" s="3" t="e">
        <f>C13/B13*100</f>
        <v>#DIV/0!</v>
      </c>
      <c r="E13" s="53">
        <f>SUM(E9:E12)</f>
        <v>0</v>
      </c>
      <c r="F13" s="54">
        <f>SUM(F9:F12)</f>
        <v>0</v>
      </c>
      <c r="G13" s="55" t="e">
        <f>F13/E13*100</f>
        <v>#DIV/0!</v>
      </c>
      <c r="H13" s="53">
        <f>SUM(H9:H12)</f>
        <v>0</v>
      </c>
      <c r="I13" s="54">
        <f>SUM(I9:I12)</f>
        <v>0</v>
      </c>
      <c r="J13" s="55" t="e">
        <f>I13/H13*100</f>
        <v>#DIV/0!</v>
      </c>
      <c r="K13" s="53">
        <f>SUM(K9:K12)</f>
        <v>0</v>
      </c>
      <c r="L13" s="54">
        <f>SUM(L9:L12)</f>
        <v>0</v>
      </c>
      <c r="M13" s="54" t="e">
        <f>L13/K13*100</f>
        <v>#DIV/0!</v>
      </c>
      <c r="N13" s="55">
        <f>SUM(N9:N12)</f>
        <v>0</v>
      </c>
      <c r="O13" s="53">
        <f>SUM(O9:O12)</f>
        <v>0</v>
      </c>
      <c r="P13" s="55" t="e">
        <f>O13/N13*100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P14"/>
  <sheetViews>
    <sheetView rightToLeft="1" workbookViewId="0">
      <pane xSplit="1" topLeftCell="B1" activePane="topRight" state="frozen"/>
      <selection pane="topRight" activeCell="J17" sqref="J17"/>
    </sheetView>
  </sheetViews>
  <sheetFormatPr defaultRowHeight="15" x14ac:dyDescent="0.25"/>
  <cols>
    <col min="1" max="1" width="10.71093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124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0" t="s">
        <v>0</v>
      </c>
      <c r="B6" s="325" t="s">
        <v>5</v>
      </c>
      <c r="C6" s="309"/>
      <c r="D6" s="310"/>
      <c r="E6" s="325" t="s">
        <v>6</v>
      </c>
      <c r="F6" s="309"/>
      <c r="G6" s="310"/>
      <c r="H6" s="325" t="s">
        <v>7</v>
      </c>
      <c r="I6" s="309"/>
      <c r="J6" s="310"/>
      <c r="K6" s="325" t="s">
        <v>8</v>
      </c>
      <c r="L6" s="309"/>
      <c r="M6" s="310"/>
      <c r="N6" s="325" t="s">
        <v>9</v>
      </c>
      <c r="O6" s="309"/>
      <c r="P6" s="310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5.75" x14ac:dyDescent="0.25">
      <c r="A9" s="56" t="s">
        <v>125</v>
      </c>
      <c r="B9" s="45"/>
      <c r="C9" s="46"/>
      <c r="D9" s="47" t="e">
        <f>C9/B9*100</f>
        <v>#DIV/0!</v>
      </c>
      <c r="E9" s="45"/>
      <c r="F9" s="46"/>
      <c r="G9" s="47" t="e">
        <f>F9/E9*100</f>
        <v>#DIV/0!</v>
      </c>
      <c r="H9" s="45"/>
      <c r="I9" s="46"/>
      <c r="J9" s="47" t="e">
        <f>I9/H9*100</f>
        <v>#DIV/0!</v>
      </c>
      <c r="K9" s="45"/>
      <c r="L9" s="46"/>
      <c r="M9" s="46" t="e">
        <f>L9/K9*100</f>
        <v>#DIV/0!</v>
      </c>
      <c r="N9" s="47"/>
      <c r="O9" s="45"/>
      <c r="P9" s="47" t="e">
        <f>O9/N9*100</f>
        <v>#DIV/0!</v>
      </c>
    </row>
    <row r="10" spans="1:16" ht="15.75" x14ac:dyDescent="0.25">
      <c r="A10" s="57" t="s">
        <v>126</v>
      </c>
      <c r="B10" s="48"/>
      <c r="C10" s="43"/>
      <c r="D10" s="49" t="e">
        <f>C10/B10*100</f>
        <v>#DIV/0!</v>
      </c>
      <c r="E10" s="48"/>
      <c r="F10" s="43"/>
      <c r="G10" s="49" t="e">
        <f>F10/E10*100</f>
        <v>#DIV/0!</v>
      </c>
      <c r="H10" s="48"/>
      <c r="I10" s="43"/>
      <c r="J10" s="49" t="e">
        <f>I10/H10*100</f>
        <v>#DIV/0!</v>
      </c>
      <c r="K10" s="48"/>
      <c r="L10" s="43"/>
      <c r="M10" s="43" t="e">
        <f>L10/K10*100</f>
        <v>#DIV/0!</v>
      </c>
      <c r="N10" s="49"/>
      <c r="O10" s="48"/>
      <c r="P10" s="49" t="e">
        <f>O10/N10*100</f>
        <v>#DIV/0!</v>
      </c>
    </row>
    <row r="11" spans="1:16" ht="15.75" x14ac:dyDescent="0.25">
      <c r="A11" s="57" t="s">
        <v>127</v>
      </c>
      <c r="B11" s="48"/>
      <c r="C11" s="43"/>
      <c r="D11" s="49" t="e">
        <f t="shared" ref="D11:D13" si="0">C11/B11*100</f>
        <v>#DIV/0!</v>
      </c>
      <c r="E11" s="48"/>
      <c r="F11" s="43"/>
      <c r="G11" s="49" t="e">
        <f t="shared" ref="G11:G12" si="1">F11/E11*100</f>
        <v>#DIV/0!</v>
      </c>
      <c r="H11" s="48"/>
      <c r="I11" s="43"/>
      <c r="J11" s="49" t="e">
        <f t="shared" ref="J11:J12" si="2">I11/H11*100</f>
        <v>#DIV/0!</v>
      </c>
      <c r="K11" s="48"/>
      <c r="L11" s="43"/>
      <c r="M11" s="43" t="e">
        <f t="shared" ref="M11:M12" si="3">L11/K11*100</f>
        <v>#DIV/0!</v>
      </c>
      <c r="N11" s="49"/>
      <c r="O11" s="48"/>
      <c r="P11" s="49" t="e">
        <f t="shared" ref="P11:P12" si="4">O11/N11*100</f>
        <v>#DIV/0!</v>
      </c>
    </row>
    <row r="12" spans="1:16" ht="15.75" x14ac:dyDescent="0.25">
      <c r="A12" s="57" t="s">
        <v>128</v>
      </c>
      <c r="B12" s="48"/>
      <c r="C12" s="43"/>
      <c r="D12" s="49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49" t="e">
        <f t="shared" si="2"/>
        <v>#DIV/0!</v>
      </c>
      <c r="K12" s="48"/>
      <c r="L12" s="43"/>
      <c r="M12" s="43" t="e">
        <f t="shared" si="3"/>
        <v>#DIV/0!</v>
      </c>
      <c r="N12" s="49"/>
      <c r="O12" s="48"/>
      <c r="P12" s="49" t="e">
        <f t="shared" si="4"/>
        <v>#DIV/0!</v>
      </c>
    </row>
    <row r="13" spans="1:16" ht="16.5" thickBot="1" x14ac:dyDescent="0.3">
      <c r="A13" s="58" t="s">
        <v>129</v>
      </c>
      <c r="B13" s="50"/>
      <c r="C13" s="51"/>
      <c r="D13" s="49" t="e">
        <f t="shared" si="0"/>
        <v>#DIV/0!</v>
      </c>
      <c r="E13" s="50"/>
      <c r="F13" s="51"/>
      <c r="G13" s="52" t="e">
        <f>F13/E13*100</f>
        <v>#DIV/0!</v>
      </c>
      <c r="H13" s="50"/>
      <c r="I13" s="51"/>
      <c r="J13" s="52" t="e">
        <f>I13/H13*100</f>
        <v>#DIV/0!</v>
      </c>
      <c r="K13" s="50"/>
      <c r="L13" s="51"/>
      <c r="M13" s="51" t="e">
        <f>L13/K13*100</f>
        <v>#DIV/0!</v>
      </c>
      <c r="N13" s="52"/>
      <c r="O13" s="50"/>
      <c r="P13" s="52" t="e">
        <f>O13/N13*100</f>
        <v>#DIV/0!</v>
      </c>
    </row>
    <row r="14" spans="1:16" ht="16.5" thickBot="1" x14ac:dyDescent="0.3">
      <c r="A14" s="44" t="s">
        <v>19</v>
      </c>
      <c r="B14" s="53">
        <f>SUM(B9:B13)</f>
        <v>0</v>
      </c>
      <c r="C14" s="54">
        <f>SUM(C9:C13)</f>
        <v>0</v>
      </c>
      <c r="D14" s="55" t="e">
        <f>C14/B14*100</f>
        <v>#DIV/0!</v>
      </c>
      <c r="E14" s="53">
        <f>SUM(E9:E13)</f>
        <v>0</v>
      </c>
      <c r="F14" s="54">
        <f>SUM(F9:F13)</f>
        <v>0</v>
      </c>
      <c r="G14" s="55" t="e">
        <f>F14/E14*100</f>
        <v>#DIV/0!</v>
      </c>
      <c r="H14" s="53">
        <f>SUM(H9:H13)</f>
        <v>0</v>
      </c>
      <c r="I14" s="54">
        <f>SUM(I9:I13)</f>
        <v>0</v>
      </c>
      <c r="J14" s="55" t="e">
        <f>I14/H14*100</f>
        <v>#DIV/0!</v>
      </c>
      <c r="K14" s="53">
        <f>SUM(K9:K13)</f>
        <v>0</v>
      </c>
      <c r="L14" s="54">
        <f>SUM(L9:L13)</f>
        <v>0</v>
      </c>
      <c r="M14" s="54" t="e">
        <f>L14/K14*100</f>
        <v>#DIV/0!</v>
      </c>
      <c r="N14" s="55">
        <f>SUM(N9:N13)</f>
        <v>0</v>
      </c>
      <c r="O14" s="53">
        <f>SUM(O9:O13)</f>
        <v>0</v>
      </c>
      <c r="P14" s="55" t="e">
        <f>O14/N14*100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Z18"/>
  <sheetViews>
    <sheetView rightToLeft="1" topLeftCell="C1" zoomScaleNormal="100" workbookViewId="0">
      <selection activeCell="G20" sqref="G20"/>
    </sheetView>
  </sheetViews>
  <sheetFormatPr defaultRowHeight="15" x14ac:dyDescent="0.25"/>
  <cols>
    <col min="2" max="2" width="7.42578125" bestFit="1" customWidth="1"/>
    <col min="3" max="3" width="9.28515625" bestFit="1" customWidth="1"/>
    <col min="4" max="4" width="5" bestFit="1" customWidth="1"/>
    <col min="5" max="5" width="9.28515625" bestFit="1" customWidth="1"/>
    <col min="6" max="6" width="5.28515625" bestFit="1" customWidth="1"/>
    <col min="7" max="7" width="9.28515625" bestFit="1" customWidth="1"/>
    <col min="8" max="8" width="5.28515625" customWidth="1"/>
    <col min="9" max="9" width="9.28515625" bestFit="1" customWidth="1"/>
    <col min="10" max="10" width="5.85546875" bestFit="1" customWidth="1"/>
    <col min="11" max="11" width="9.28515625" bestFit="1" customWidth="1"/>
    <col min="12" max="12" width="5.85546875" customWidth="1"/>
    <col min="14" max="14" width="5.28515625" bestFit="1" customWidth="1"/>
    <col min="16" max="16" width="5.28515625" bestFit="1" customWidth="1"/>
    <col min="18" max="18" width="5.28515625" bestFit="1" customWidth="1"/>
    <col min="20" max="20" width="5.85546875" bestFit="1" customWidth="1"/>
    <col min="22" max="22" width="5.7109375" bestFit="1" customWidth="1"/>
    <col min="23" max="23" width="9.28515625" bestFit="1" customWidth="1"/>
    <col min="24" max="24" width="5.28515625" bestFit="1" customWidth="1"/>
    <col min="26" max="26" width="5.28515625" bestFit="1" customWidth="1"/>
    <col min="28" max="28" width="5.28515625" bestFit="1" customWidth="1"/>
    <col min="32" max="32" width="5.7109375" bestFit="1" customWidth="1"/>
    <col min="33" max="33" width="9.28515625" bestFit="1" customWidth="1"/>
    <col min="34" max="34" width="5.28515625" bestFit="1" customWidth="1"/>
    <col min="36" max="36" width="5.28515625" bestFit="1" customWidth="1"/>
    <col min="38" max="38" width="5.28515625" bestFit="1" customWidth="1"/>
    <col min="39" max="39" width="9.28515625" bestFit="1" customWidth="1"/>
    <col min="40" max="40" width="5.85546875" bestFit="1" customWidth="1"/>
    <col min="41" max="41" width="9.28515625" bestFit="1" customWidth="1"/>
    <col min="42" max="42" width="5.7109375" bestFit="1" customWidth="1"/>
    <col min="43" max="43" width="9.85546875" bestFit="1" customWidth="1"/>
    <col min="44" max="44" width="5.28515625" bestFit="1" customWidth="1"/>
    <col min="46" max="46" width="5.28515625" bestFit="1" customWidth="1"/>
    <col min="47" max="47" width="9.85546875" bestFit="1" customWidth="1"/>
    <col min="48" max="48" width="5.28515625" bestFit="1" customWidth="1"/>
    <col min="49" max="49" width="9.28515625" bestFit="1" customWidth="1"/>
    <col min="50" max="50" width="5.85546875" bestFit="1" customWidth="1"/>
    <col min="51" max="51" width="9.28515625" bestFit="1" customWidth="1"/>
    <col min="52" max="52" width="5.7109375" bestFit="1" customWidth="1"/>
  </cols>
  <sheetData>
    <row r="2" spans="2:52" ht="15.75" thickBot="1" x14ac:dyDescent="0.3"/>
    <row r="3" spans="2:52" ht="21" x14ac:dyDescent="0.55000000000000004">
      <c r="B3" s="311" t="s">
        <v>10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3"/>
    </row>
    <row r="4" spans="2:52" ht="21" x14ac:dyDescent="0.55000000000000004">
      <c r="B4" s="329" t="s">
        <v>44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1"/>
    </row>
    <row r="5" spans="2:52" ht="21.75" thickBot="1" x14ac:dyDescent="0.6">
      <c r="B5" s="314" t="s">
        <v>208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6"/>
    </row>
    <row r="6" spans="2:52" ht="20.25" thickBot="1" x14ac:dyDescent="0.55000000000000004">
      <c r="B6" s="320" t="s">
        <v>0</v>
      </c>
      <c r="C6" s="325" t="s">
        <v>5</v>
      </c>
      <c r="D6" s="309"/>
      <c r="E6" s="309"/>
      <c r="F6" s="309"/>
      <c r="G6" s="309"/>
      <c r="H6" s="309"/>
      <c r="I6" s="309"/>
      <c r="J6" s="309"/>
      <c r="K6" s="309"/>
      <c r="L6" s="309"/>
      <c r="M6" s="325" t="s">
        <v>6</v>
      </c>
      <c r="N6" s="309"/>
      <c r="O6" s="309"/>
      <c r="P6" s="309"/>
      <c r="Q6" s="309"/>
      <c r="R6" s="309"/>
      <c r="S6" s="309"/>
      <c r="T6" s="309"/>
      <c r="U6" s="309"/>
      <c r="V6" s="310"/>
      <c r="W6" s="325" t="s">
        <v>7</v>
      </c>
      <c r="X6" s="309"/>
      <c r="Y6" s="309"/>
      <c r="Z6" s="309"/>
      <c r="AA6" s="309"/>
      <c r="AB6" s="309"/>
      <c r="AC6" s="309"/>
      <c r="AD6" s="309"/>
      <c r="AE6" s="309"/>
      <c r="AF6" s="310"/>
      <c r="AG6" s="325" t="s">
        <v>8</v>
      </c>
      <c r="AH6" s="309"/>
      <c r="AI6" s="309"/>
      <c r="AJ6" s="309"/>
      <c r="AK6" s="309"/>
      <c r="AL6" s="309"/>
      <c r="AM6" s="309"/>
      <c r="AN6" s="309"/>
      <c r="AO6" s="309"/>
      <c r="AP6" s="310"/>
      <c r="AQ6" s="325" t="s">
        <v>165</v>
      </c>
      <c r="AR6" s="309"/>
      <c r="AS6" s="309"/>
      <c r="AT6" s="309"/>
      <c r="AU6" s="309"/>
      <c r="AV6" s="309"/>
      <c r="AW6" s="309"/>
      <c r="AX6" s="309"/>
      <c r="AY6" s="309"/>
      <c r="AZ6" s="310"/>
    </row>
    <row r="7" spans="2:52" ht="20.25" customHeight="1" thickBot="1" x14ac:dyDescent="0.45">
      <c r="B7" s="321"/>
      <c r="C7" s="326" t="s">
        <v>211</v>
      </c>
      <c r="D7" s="327"/>
      <c r="E7" s="328" t="s">
        <v>1</v>
      </c>
      <c r="F7" s="327"/>
      <c r="G7" s="323" t="s">
        <v>2</v>
      </c>
      <c r="H7" s="324"/>
      <c r="I7" s="3" t="s">
        <v>164</v>
      </c>
      <c r="J7" s="3" t="s">
        <v>164</v>
      </c>
      <c r="K7" s="3" t="s">
        <v>212</v>
      </c>
      <c r="L7" s="3" t="s">
        <v>212</v>
      </c>
      <c r="M7" s="326" t="s">
        <v>211</v>
      </c>
      <c r="N7" s="327"/>
      <c r="O7" s="328" t="s">
        <v>1</v>
      </c>
      <c r="P7" s="327"/>
      <c r="Q7" s="323" t="s">
        <v>2</v>
      </c>
      <c r="R7" s="324"/>
      <c r="S7" s="3" t="s">
        <v>164</v>
      </c>
      <c r="T7" s="3" t="s">
        <v>164</v>
      </c>
      <c r="U7" s="3" t="s">
        <v>212</v>
      </c>
      <c r="V7" s="3" t="s">
        <v>212</v>
      </c>
      <c r="W7" s="326" t="s">
        <v>211</v>
      </c>
      <c r="X7" s="327"/>
      <c r="Y7" s="326" t="s">
        <v>1</v>
      </c>
      <c r="Z7" s="327"/>
      <c r="AA7" s="323" t="s">
        <v>2</v>
      </c>
      <c r="AB7" s="324"/>
      <c r="AC7" s="3" t="s">
        <v>164</v>
      </c>
      <c r="AD7" s="3" t="s">
        <v>164</v>
      </c>
      <c r="AE7" s="3" t="s">
        <v>212</v>
      </c>
      <c r="AF7" s="3" t="s">
        <v>212</v>
      </c>
      <c r="AG7" s="326" t="s">
        <v>211</v>
      </c>
      <c r="AH7" s="327"/>
      <c r="AI7" s="328" t="s">
        <v>1</v>
      </c>
      <c r="AJ7" s="327"/>
      <c r="AK7" s="323" t="s">
        <v>2</v>
      </c>
      <c r="AL7" s="324"/>
      <c r="AM7" s="3" t="s">
        <v>164</v>
      </c>
      <c r="AN7" s="3" t="s">
        <v>164</v>
      </c>
      <c r="AO7" s="3" t="s">
        <v>212</v>
      </c>
      <c r="AP7" s="3" t="s">
        <v>212</v>
      </c>
      <c r="AQ7" s="326" t="s">
        <v>211</v>
      </c>
      <c r="AR7" s="327"/>
      <c r="AS7" s="328" t="s">
        <v>1</v>
      </c>
      <c r="AT7" s="327"/>
      <c r="AU7" s="323" t="s">
        <v>2</v>
      </c>
      <c r="AV7" s="324"/>
      <c r="AW7" s="3" t="s">
        <v>164</v>
      </c>
      <c r="AX7" s="3" t="s">
        <v>164</v>
      </c>
      <c r="AY7" s="3" t="s">
        <v>212</v>
      </c>
      <c r="AZ7" s="3" t="s">
        <v>212</v>
      </c>
    </row>
    <row r="8" spans="2:52" ht="16.5" thickBot="1" x14ac:dyDescent="0.3">
      <c r="B8" s="321"/>
      <c r="C8" s="182" t="s">
        <v>209</v>
      </c>
      <c r="D8" s="165" t="s">
        <v>210</v>
      </c>
      <c r="E8" s="182" t="s">
        <v>209</v>
      </c>
      <c r="F8" s="55" t="s">
        <v>210</v>
      </c>
      <c r="G8" s="181" t="s">
        <v>209</v>
      </c>
      <c r="H8" s="55" t="s">
        <v>210</v>
      </c>
      <c r="I8" s="167" t="s">
        <v>209</v>
      </c>
      <c r="J8" s="165" t="s">
        <v>210</v>
      </c>
      <c r="K8" s="167" t="s">
        <v>209</v>
      </c>
      <c r="L8" s="165" t="s">
        <v>210</v>
      </c>
      <c r="M8" s="182" t="s">
        <v>209</v>
      </c>
      <c r="N8" s="165" t="s">
        <v>210</v>
      </c>
      <c r="O8" s="140" t="s">
        <v>209</v>
      </c>
      <c r="P8" s="55" t="s">
        <v>210</v>
      </c>
      <c r="Q8" s="163" t="s">
        <v>209</v>
      </c>
      <c r="R8" s="55" t="s">
        <v>210</v>
      </c>
      <c r="S8" s="167" t="s">
        <v>209</v>
      </c>
      <c r="T8" s="165" t="s">
        <v>210</v>
      </c>
      <c r="U8" s="167" t="s">
        <v>209</v>
      </c>
      <c r="V8" s="165" t="s">
        <v>210</v>
      </c>
      <c r="W8" s="182" t="s">
        <v>209</v>
      </c>
      <c r="X8" s="165" t="s">
        <v>210</v>
      </c>
      <c r="Y8" s="53" t="s">
        <v>209</v>
      </c>
      <c r="Z8" s="55" t="s">
        <v>210</v>
      </c>
      <c r="AA8" s="163" t="s">
        <v>209</v>
      </c>
      <c r="AB8" s="55" t="s">
        <v>210</v>
      </c>
      <c r="AC8" s="167" t="s">
        <v>209</v>
      </c>
      <c r="AD8" s="165" t="s">
        <v>210</v>
      </c>
      <c r="AE8" s="167" t="s">
        <v>209</v>
      </c>
      <c r="AF8" s="165" t="s">
        <v>210</v>
      </c>
      <c r="AG8" s="182" t="s">
        <v>209</v>
      </c>
      <c r="AH8" s="165" t="s">
        <v>210</v>
      </c>
      <c r="AI8" s="140" t="s">
        <v>209</v>
      </c>
      <c r="AJ8" s="55" t="s">
        <v>210</v>
      </c>
      <c r="AK8" s="163" t="s">
        <v>209</v>
      </c>
      <c r="AL8" s="55" t="s">
        <v>210</v>
      </c>
      <c r="AM8" s="167" t="s">
        <v>209</v>
      </c>
      <c r="AN8" s="165" t="s">
        <v>210</v>
      </c>
      <c r="AO8" s="167" t="s">
        <v>209</v>
      </c>
      <c r="AP8" s="165" t="s">
        <v>210</v>
      </c>
      <c r="AQ8" s="182" t="s">
        <v>209</v>
      </c>
      <c r="AR8" s="165" t="s">
        <v>210</v>
      </c>
      <c r="AS8" s="140" t="s">
        <v>209</v>
      </c>
      <c r="AT8" s="55" t="s">
        <v>210</v>
      </c>
      <c r="AU8" s="163" t="s">
        <v>209</v>
      </c>
      <c r="AV8" s="55" t="s">
        <v>210</v>
      </c>
      <c r="AW8" s="167" t="s">
        <v>209</v>
      </c>
      <c r="AX8" s="165" t="s">
        <v>210</v>
      </c>
      <c r="AY8" s="167" t="s">
        <v>209</v>
      </c>
      <c r="AZ8" s="165" t="s">
        <v>210</v>
      </c>
    </row>
    <row r="9" spans="2:52" ht="18" thickBot="1" x14ac:dyDescent="0.45">
      <c r="B9" s="322"/>
      <c r="C9" s="99" t="s">
        <v>33</v>
      </c>
      <c r="D9" s="166" t="s">
        <v>33</v>
      </c>
      <c r="E9" s="99" t="s">
        <v>33</v>
      </c>
      <c r="F9" s="166" t="s">
        <v>33</v>
      </c>
      <c r="G9" s="99" t="s">
        <v>33</v>
      </c>
      <c r="H9" s="164" t="s">
        <v>33</v>
      </c>
      <c r="I9" s="2" t="s">
        <v>4</v>
      </c>
      <c r="J9" s="2" t="s">
        <v>4</v>
      </c>
      <c r="K9" s="2" t="s">
        <v>4</v>
      </c>
      <c r="L9" s="2" t="s">
        <v>4</v>
      </c>
      <c r="M9" s="99" t="s">
        <v>33</v>
      </c>
      <c r="N9" s="166" t="s">
        <v>33</v>
      </c>
      <c r="O9" s="99" t="s">
        <v>33</v>
      </c>
      <c r="P9" s="166" t="s">
        <v>33</v>
      </c>
      <c r="Q9" s="99" t="s">
        <v>33</v>
      </c>
      <c r="R9" s="164" t="s">
        <v>33</v>
      </c>
      <c r="S9" s="2" t="s">
        <v>4</v>
      </c>
      <c r="T9" s="2" t="s">
        <v>4</v>
      </c>
      <c r="U9" s="2" t="s">
        <v>4</v>
      </c>
      <c r="V9" s="2" t="s">
        <v>4</v>
      </c>
      <c r="W9" s="99" t="s">
        <v>33</v>
      </c>
      <c r="X9" s="166" t="s">
        <v>33</v>
      </c>
      <c r="Y9" s="99" t="s">
        <v>33</v>
      </c>
      <c r="Z9" s="166" t="s">
        <v>33</v>
      </c>
      <c r="AA9" s="99" t="s">
        <v>33</v>
      </c>
      <c r="AB9" s="164" t="s">
        <v>33</v>
      </c>
      <c r="AC9" s="2" t="s">
        <v>4</v>
      </c>
      <c r="AD9" s="2" t="s">
        <v>4</v>
      </c>
      <c r="AE9" s="2" t="s">
        <v>4</v>
      </c>
      <c r="AF9" s="2" t="s">
        <v>4</v>
      </c>
      <c r="AG9" s="99" t="s">
        <v>33</v>
      </c>
      <c r="AH9" s="166" t="s">
        <v>33</v>
      </c>
      <c r="AI9" s="99" t="s">
        <v>33</v>
      </c>
      <c r="AJ9" s="166" t="s">
        <v>33</v>
      </c>
      <c r="AK9" s="99" t="s">
        <v>33</v>
      </c>
      <c r="AL9" s="164" t="s">
        <v>33</v>
      </c>
      <c r="AM9" s="2" t="s">
        <v>4</v>
      </c>
      <c r="AN9" s="2" t="s">
        <v>4</v>
      </c>
      <c r="AO9" s="2" t="s">
        <v>4</v>
      </c>
      <c r="AP9" s="2" t="s">
        <v>4</v>
      </c>
      <c r="AQ9" s="99" t="s">
        <v>33</v>
      </c>
      <c r="AR9" s="166" t="s">
        <v>33</v>
      </c>
      <c r="AS9" s="99" t="s">
        <v>33</v>
      </c>
      <c r="AT9" s="166" t="s">
        <v>33</v>
      </c>
      <c r="AU9" s="99" t="s">
        <v>33</v>
      </c>
      <c r="AV9" s="164" t="s">
        <v>33</v>
      </c>
      <c r="AW9" s="2" t="s">
        <v>4</v>
      </c>
      <c r="AX9" s="2" t="s">
        <v>4</v>
      </c>
      <c r="AY9" s="2" t="s">
        <v>4</v>
      </c>
      <c r="AZ9" s="2" t="s">
        <v>4</v>
      </c>
    </row>
    <row r="10" spans="2:52" ht="18" x14ac:dyDescent="0.45">
      <c r="B10" s="19" t="s">
        <v>213</v>
      </c>
      <c r="C10" s="170"/>
      <c r="D10" s="171"/>
      <c r="E10" s="171"/>
      <c r="F10" s="171"/>
      <c r="G10" s="171"/>
      <c r="H10" s="171"/>
      <c r="I10" s="171"/>
      <c r="J10" s="171"/>
      <c r="K10" s="171"/>
      <c r="L10" s="172"/>
      <c r="M10" s="178"/>
      <c r="N10" s="168"/>
      <c r="O10" s="168"/>
      <c r="P10" s="168"/>
      <c r="Q10" s="168"/>
      <c r="R10" s="168"/>
      <c r="S10" s="168"/>
      <c r="T10" s="168"/>
      <c r="U10" s="168"/>
      <c r="V10" s="179"/>
      <c r="W10" s="178"/>
      <c r="X10" s="168"/>
      <c r="Y10" s="168"/>
      <c r="Z10" s="168"/>
      <c r="AA10" s="168"/>
      <c r="AB10" s="168"/>
      <c r="AC10" s="168"/>
      <c r="AD10" s="168"/>
      <c r="AE10" s="168"/>
      <c r="AF10" s="179"/>
      <c r="AG10" s="170"/>
      <c r="AH10" s="171"/>
      <c r="AI10" s="171"/>
      <c r="AJ10" s="171"/>
      <c r="AK10" s="171"/>
      <c r="AL10" s="171"/>
      <c r="AM10" s="171"/>
      <c r="AN10" s="171"/>
      <c r="AO10" s="180"/>
      <c r="AP10" s="172"/>
      <c r="AQ10" s="170"/>
      <c r="AR10" s="171"/>
      <c r="AS10" s="171"/>
      <c r="AT10" s="171"/>
      <c r="AU10" s="171"/>
      <c r="AV10" s="171"/>
      <c r="AW10" s="171"/>
      <c r="AX10" s="171"/>
      <c r="AY10" s="171"/>
      <c r="AZ10" s="172"/>
    </row>
    <row r="11" spans="2:52" ht="18" x14ac:dyDescent="0.45">
      <c r="B11" s="20" t="s">
        <v>214</v>
      </c>
      <c r="C11" s="173"/>
      <c r="D11" s="169"/>
      <c r="E11" s="169"/>
      <c r="F11" s="169"/>
      <c r="G11" s="169"/>
      <c r="H11" s="169"/>
      <c r="I11" s="169"/>
      <c r="J11" s="169"/>
      <c r="K11" s="169"/>
      <c r="L11" s="174"/>
      <c r="M11" s="173"/>
      <c r="N11" s="169"/>
      <c r="O11" s="169"/>
      <c r="P11" s="169"/>
      <c r="Q11" s="169"/>
      <c r="R11" s="169"/>
      <c r="S11" s="169"/>
      <c r="T11" s="169"/>
      <c r="U11" s="169"/>
      <c r="V11" s="174"/>
      <c r="W11" s="173"/>
      <c r="X11" s="169"/>
      <c r="Y11" s="169"/>
      <c r="Z11" s="169"/>
      <c r="AA11" s="169"/>
      <c r="AB11" s="169"/>
      <c r="AC11" s="169"/>
      <c r="AD11" s="169"/>
      <c r="AE11" s="169"/>
      <c r="AF11" s="174"/>
      <c r="AG11" s="173"/>
      <c r="AH11" s="169"/>
      <c r="AI11" s="169"/>
      <c r="AJ11" s="169"/>
      <c r="AK11" s="169"/>
      <c r="AL11" s="169"/>
      <c r="AM11" s="169"/>
      <c r="AN11" s="169"/>
      <c r="AO11" s="169"/>
      <c r="AP11" s="174"/>
      <c r="AQ11" s="173"/>
      <c r="AR11" s="169"/>
      <c r="AS11" s="169"/>
      <c r="AT11" s="169"/>
      <c r="AU11" s="169"/>
      <c r="AV11" s="169"/>
      <c r="AW11" s="169"/>
      <c r="AX11" s="169"/>
      <c r="AY11" s="169"/>
      <c r="AZ11" s="174"/>
    </row>
    <row r="12" spans="2:52" ht="18" x14ac:dyDescent="0.45">
      <c r="B12" s="20" t="s">
        <v>215</v>
      </c>
      <c r="C12" s="173"/>
      <c r="D12" s="169"/>
      <c r="E12" s="169"/>
      <c r="F12" s="169"/>
      <c r="G12" s="169"/>
      <c r="H12" s="169"/>
      <c r="I12" s="169"/>
      <c r="J12" s="169"/>
      <c r="K12" s="169"/>
      <c r="L12" s="174"/>
      <c r="M12" s="173"/>
      <c r="N12" s="169"/>
      <c r="O12" s="169"/>
      <c r="P12" s="169"/>
      <c r="Q12" s="169"/>
      <c r="R12" s="169"/>
      <c r="S12" s="169"/>
      <c r="T12" s="169"/>
      <c r="U12" s="169"/>
      <c r="V12" s="174"/>
      <c r="W12" s="173"/>
      <c r="X12" s="169"/>
      <c r="Y12" s="169"/>
      <c r="Z12" s="169"/>
      <c r="AA12" s="169"/>
      <c r="AB12" s="169"/>
      <c r="AC12" s="169"/>
      <c r="AD12" s="169"/>
      <c r="AE12" s="169"/>
      <c r="AF12" s="174"/>
      <c r="AG12" s="173"/>
      <c r="AH12" s="169"/>
      <c r="AI12" s="169"/>
      <c r="AJ12" s="169"/>
      <c r="AK12" s="169"/>
      <c r="AL12" s="169"/>
      <c r="AM12" s="169"/>
      <c r="AN12" s="169"/>
      <c r="AO12" s="169"/>
      <c r="AP12" s="174"/>
      <c r="AQ12" s="173"/>
      <c r="AR12" s="169"/>
      <c r="AS12" s="169"/>
      <c r="AT12" s="169"/>
      <c r="AU12" s="169"/>
      <c r="AV12" s="169"/>
      <c r="AW12" s="169"/>
      <c r="AX12" s="169"/>
      <c r="AY12" s="169"/>
      <c r="AZ12" s="174"/>
    </row>
    <row r="13" spans="2:52" ht="18.75" thickBot="1" x14ac:dyDescent="0.5">
      <c r="B13" s="78" t="s">
        <v>216</v>
      </c>
      <c r="C13" s="175"/>
      <c r="D13" s="176"/>
      <c r="E13" s="176"/>
      <c r="F13" s="176"/>
      <c r="G13" s="176"/>
      <c r="H13" s="176"/>
      <c r="I13" s="176"/>
      <c r="J13" s="176"/>
      <c r="K13" s="176"/>
      <c r="L13" s="177"/>
      <c r="M13" s="175"/>
      <c r="N13" s="176"/>
      <c r="O13" s="176"/>
      <c r="P13" s="176"/>
      <c r="Q13" s="176"/>
      <c r="R13" s="176"/>
      <c r="S13" s="176"/>
      <c r="T13" s="176"/>
      <c r="U13" s="176"/>
      <c r="V13" s="177"/>
      <c r="W13" s="175"/>
      <c r="X13" s="176"/>
      <c r="Y13" s="176"/>
      <c r="Z13" s="176"/>
      <c r="AA13" s="176"/>
      <c r="AB13" s="176"/>
      <c r="AC13" s="176"/>
      <c r="AD13" s="176"/>
      <c r="AE13" s="176"/>
      <c r="AF13" s="177"/>
      <c r="AG13" s="175"/>
      <c r="AH13" s="176"/>
      <c r="AI13" s="176"/>
      <c r="AJ13" s="176"/>
      <c r="AK13" s="176"/>
      <c r="AL13" s="176"/>
      <c r="AM13" s="176"/>
      <c r="AN13" s="176"/>
      <c r="AO13" s="176"/>
      <c r="AP13" s="177"/>
      <c r="AQ13" s="175"/>
      <c r="AR13" s="176"/>
      <c r="AS13" s="176"/>
      <c r="AT13" s="176"/>
      <c r="AU13" s="176"/>
      <c r="AV13" s="176"/>
      <c r="AW13" s="176"/>
      <c r="AX13" s="176"/>
      <c r="AY13" s="176"/>
      <c r="AZ13" s="177"/>
    </row>
    <row r="14" spans="2:52" ht="18" thickBot="1" x14ac:dyDescent="0.45">
      <c r="B14" s="44" t="s">
        <v>19</v>
      </c>
      <c r="C14" s="183"/>
      <c r="D14" s="184"/>
      <c r="E14" s="184"/>
      <c r="F14" s="184"/>
      <c r="G14" s="184"/>
      <c r="H14" s="184"/>
      <c r="I14" s="184"/>
      <c r="J14" s="184"/>
      <c r="K14" s="184"/>
      <c r="L14" s="185"/>
      <c r="M14" s="183"/>
      <c r="N14" s="184"/>
      <c r="O14" s="184"/>
      <c r="P14" s="184"/>
      <c r="Q14" s="184"/>
      <c r="R14" s="184"/>
      <c r="S14" s="184"/>
      <c r="T14" s="184"/>
      <c r="U14" s="184"/>
      <c r="V14" s="185"/>
      <c r="W14" s="183"/>
      <c r="X14" s="184"/>
      <c r="Y14" s="184"/>
      <c r="Z14" s="184"/>
      <c r="AA14" s="184"/>
      <c r="AB14" s="184"/>
      <c r="AC14" s="184"/>
      <c r="AD14" s="184"/>
      <c r="AE14" s="184"/>
      <c r="AF14" s="185"/>
      <c r="AG14" s="183"/>
      <c r="AH14" s="184"/>
      <c r="AI14" s="184"/>
      <c r="AJ14" s="184"/>
      <c r="AK14" s="184"/>
      <c r="AL14" s="184"/>
      <c r="AM14" s="184"/>
      <c r="AN14" s="184"/>
      <c r="AO14" s="184"/>
      <c r="AP14" s="185"/>
      <c r="AQ14" s="183"/>
      <c r="AR14" s="184"/>
      <c r="AS14" s="184"/>
      <c r="AT14" s="184"/>
      <c r="AU14" s="184"/>
      <c r="AV14" s="184"/>
      <c r="AW14" s="184"/>
      <c r="AX14" s="184"/>
      <c r="AY14" s="184"/>
      <c r="AZ14" s="185"/>
    </row>
    <row r="18" spans="7:9" x14ac:dyDescent="0.25">
      <c r="G18" t="s">
        <v>217</v>
      </c>
      <c r="I18" t="s">
        <v>217</v>
      </c>
    </row>
  </sheetData>
  <mergeCells count="24">
    <mergeCell ref="B3:AZ3"/>
    <mergeCell ref="B4:AZ4"/>
    <mergeCell ref="B5:AZ5"/>
    <mergeCell ref="C7:D7"/>
    <mergeCell ref="M7:N7"/>
    <mergeCell ref="W7:X7"/>
    <mergeCell ref="AG7:AH7"/>
    <mergeCell ref="AQ7:AR7"/>
    <mergeCell ref="AG6:AP6"/>
    <mergeCell ref="AI7:AJ7"/>
    <mergeCell ref="AK7:AL7"/>
    <mergeCell ref="AQ6:AZ6"/>
    <mergeCell ref="AS7:AT7"/>
    <mergeCell ref="AU7:AV7"/>
    <mergeCell ref="M6:V6"/>
    <mergeCell ref="O7:P7"/>
    <mergeCell ref="B6:B9"/>
    <mergeCell ref="Q7:R7"/>
    <mergeCell ref="W6:AF6"/>
    <mergeCell ref="Y7:Z7"/>
    <mergeCell ref="AA7:AB7"/>
    <mergeCell ref="E7:F7"/>
    <mergeCell ref="C6:L6"/>
    <mergeCell ref="G7:H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P14"/>
  <sheetViews>
    <sheetView rightToLeft="1" workbookViewId="0">
      <pane xSplit="1" topLeftCell="B1" activePane="topRight" state="frozen"/>
      <selection pane="topRight" activeCell="H18" sqref="H18"/>
    </sheetView>
  </sheetViews>
  <sheetFormatPr defaultRowHeight="15" x14ac:dyDescent="0.25"/>
  <cols>
    <col min="1" max="1" width="14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138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0" t="s">
        <v>0</v>
      </c>
      <c r="B6" s="325" t="s">
        <v>5</v>
      </c>
      <c r="C6" s="309"/>
      <c r="D6" s="310"/>
      <c r="E6" s="325" t="s">
        <v>6</v>
      </c>
      <c r="F6" s="309"/>
      <c r="G6" s="310"/>
      <c r="H6" s="325" t="s">
        <v>7</v>
      </c>
      <c r="I6" s="309"/>
      <c r="J6" s="310"/>
      <c r="K6" s="325" t="s">
        <v>8</v>
      </c>
      <c r="L6" s="309"/>
      <c r="M6" s="310"/>
      <c r="N6" s="325" t="s">
        <v>9</v>
      </c>
      <c r="O6" s="309"/>
      <c r="P6" s="310"/>
    </row>
    <row r="7" spans="1:16" ht="18" thickBot="1" x14ac:dyDescent="0.45">
      <c r="A7" s="321"/>
      <c r="B7" s="59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5.75" x14ac:dyDescent="0.25">
      <c r="A9" s="56" t="s">
        <v>139</v>
      </c>
      <c r="B9" s="61"/>
      <c r="C9" s="46"/>
      <c r="D9" s="47" t="e">
        <f t="shared" ref="D9:D14" si="0">C9/B9*100</f>
        <v>#DIV/0!</v>
      </c>
      <c r="E9" s="45"/>
      <c r="F9" s="46"/>
      <c r="G9" s="47" t="e">
        <f t="shared" ref="G9:G14" si="1">F9/E9*100</f>
        <v>#DIV/0!</v>
      </c>
      <c r="H9" s="45"/>
      <c r="I9" s="46"/>
      <c r="J9" s="47" t="e">
        <f t="shared" ref="J9:J14" si="2">I9/H9*100</f>
        <v>#DIV/0!</v>
      </c>
      <c r="K9" s="45"/>
      <c r="L9" s="46"/>
      <c r="M9" s="46" t="e">
        <f t="shared" ref="M9:M14" si="3">L9/K9*100</f>
        <v>#DIV/0!</v>
      </c>
      <c r="N9" s="47"/>
      <c r="O9" s="45"/>
      <c r="P9" s="47" t="e">
        <f t="shared" ref="P9:P14" si="4">O9/N9*100</f>
        <v>#DIV/0!</v>
      </c>
    </row>
    <row r="10" spans="1:16" ht="15.75" x14ac:dyDescent="0.25">
      <c r="A10" s="57" t="s">
        <v>101</v>
      </c>
      <c r="B10" s="60"/>
      <c r="C10" s="43"/>
      <c r="D10" s="49" t="e">
        <f t="shared" si="0"/>
        <v>#DIV/0!</v>
      </c>
      <c r="E10" s="48"/>
      <c r="F10" s="43"/>
      <c r="G10" s="49" t="e">
        <f t="shared" si="1"/>
        <v>#DIV/0!</v>
      </c>
      <c r="H10" s="48"/>
      <c r="I10" s="43"/>
      <c r="J10" s="49" t="e">
        <f t="shared" si="2"/>
        <v>#DIV/0!</v>
      </c>
      <c r="K10" s="48"/>
      <c r="L10" s="43"/>
      <c r="M10" s="43" t="e">
        <f t="shared" si="3"/>
        <v>#DIV/0!</v>
      </c>
      <c r="N10" s="49"/>
      <c r="O10" s="48"/>
      <c r="P10" s="49" t="e">
        <f t="shared" si="4"/>
        <v>#DIV/0!</v>
      </c>
    </row>
    <row r="11" spans="1:16" ht="15.75" x14ac:dyDescent="0.25">
      <c r="A11" s="57" t="s">
        <v>131</v>
      </c>
      <c r="B11" s="60"/>
      <c r="C11" s="43"/>
      <c r="D11" s="49" t="e">
        <f t="shared" si="0"/>
        <v>#DIV/0!</v>
      </c>
      <c r="E11" s="48"/>
      <c r="F11" s="43"/>
      <c r="G11" s="49" t="e">
        <f t="shared" si="1"/>
        <v>#DIV/0!</v>
      </c>
      <c r="H11" s="48"/>
      <c r="I11" s="43"/>
      <c r="J11" s="49" t="e">
        <f t="shared" si="2"/>
        <v>#DIV/0!</v>
      </c>
      <c r="K11" s="48"/>
      <c r="L11" s="43"/>
      <c r="M11" s="43" t="e">
        <f t="shared" si="3"/>
        <v>#DIV/0!</v>
      </c>
      <c r="N11" s="49"/>
      <c r="O11" s="48"/>
      <c r="P11" s="49" t="e">
        <f t="shared" si="4"/>
        <v>#DIV/0!</v>
      </c>
    </row>
    <row r="12" spans="1:16" ht="15.75" x14ac:dyDescent="0.25">
      <c r="A12" s="57" t="s">
        <v>102</v>
      </c>
      <c r="B12" s="60"/>
      <c r="C12" s="43"/>
      <c r="D12" s="49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49" t="e">
        <f t="shared" si="2"/>
        <v>#DIV/0!</v>
      </c>
      <c r="K12" s="48"/>
      <c r="L12" s="43"/>
      <c r="M12" s="43" t="e">
        <f t="shared" si="3"/>
        <v>#DIV/0!</v>
      </c>
      <c r="N12" s="49"/>
      <c r="O12" s="48"/>
      <c r="P12" s="49" t="e">
        <f t="shared" si="4"/>
        <v>#DIV/0!</v>
      </c>
    </row>
    <row r="13" spans="1:16" ht="16.5" thickBot="1" x14ac:dyDescent="0.3">
      <c r="A13" s="57" t="s">
        <v>103</v>
      </c>
      <c r="B13" s="62"/>
      <c r="C13" s="51"/>
      <c r="D13" s="52" t="e">
        <f t="shared" si="0"/>
        <v>#DIV/0!</v>
      </c>
      <c r="E13" s="50"/>
      <c r="F13" s="51"/>
      <c r="G13" s="52" t="e">
        <f t="shared" si="1"/>
        <v>#DIV/0!</v>
      </c>
      <c r="H13" s="50"/>
      <c r="I13" s="51"/>
      <c r="J13" s="52" t="e">
        <f t="shared" si="2"/>
        <v>#DIV/0!</v>
      </c>
      <c r="K13" s="50"/>
      <c r="L13" s="51"/>
      <c r="M13" s="51" t="e">
        <f t="shared" si="3"/>
        <v>#DIV/0!</v>
      </c>
      <c r="N13" s="52"/>
      <c r="O13" s="50"/>
      <c r="P13" s="52" t="e">
        <f t="shared" si="4"/>
        <v>#DIV/0!</v>
      </c>
    </row>
    <row r="14" spans="1:16" ht="16.5" thickBot="1" x14ac:dyDescent="0.3">
      <c r="A14" s="44" t="s">
        <v>19</v>
      </c>
      <c r="B14" s="53">
        <f>SUM(B9:B13)</f>
        <v>0</v>
      </c>
      <c r="C14" s="54">
        <f>SUM(C9:C13)</f>
        <v>0</v>
      </c>
      <c r="D14" s="55" t="e">
        <f t="shared" si="0"/>
        <v>#DIV/0!</v>
      </c>
      <c r="E14" s="53">
        <f>SUM(E9:E13)</f>
        <v>0</v>
      </c>
      <c r="F14" s="54">
        <f>SUM(F9:F13)</f>
        <v>0</v>
      </c>
      <c r="G14" s="55" t="e">
        <f t="shared" si="1"/>
        <v>#DIV/0!</v>
      </c>
      <c r="H14" s="53">
        <f>SUM(H9:H13)</f>
        <v>0</v>
      </c>
      <c r="I14" s="54">
        <f>SUM(I9:I13)</f>
        <v>0</v>
      </c>
      <c r="J14" s="55" t="e">
        <f t="shared" si="2"/>
        <v>#DIV/0!</v>
      </c>
      <c r="K14" s="53">
        <f>SUM(K9:K13)</f>
        <v>0</v>
      </c>
      <c r="L14" s="54">
        <f>SUM(L9:L13)</f>
        <v>0</v>
      </c>
      <c r="M14" s="54" t="e">
        <f t="shared" si="3"/>
        <v>#DIV/0!</v>
      </c>
      <c r="N14" s="55">
        <f>SUM(N9:N13)</f>
        <v>0</v>
      </c>
      <c r="O14" s="53">
        <f>SUM(O9:O13)</f>
        <v>0</v>
      </c>
      <c r="P14" s="55" t="e">
        <f t="shared" si="4"/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P14"/>
  <sheetViews>
    <sheetView rightToLeft="1" workbookViewId="0">
      <pane xSplit="1" topLeftCell="B1" activePane="topRight" state="frozen"/>
      <selection pane="topRight" activeCell="A16" sqref="A16"/>
    </sheetView>
  </sheetViews>
  <sheetFormatPr defaultRowHeight="15" x14ac:dyDescent="0.25"/>
  <cols>
    <col min="1" max="1" width="20.5703125" bestFit="1" customWidth="1"/>
    <col min="2" max="2" width="11" bestFit="1" customWidth="1"/>
    <col min="3" max="3" width="6.42578125" bestFit="1" customWidth="1"/>
    <col min="4" max="4" width="7.42578125" style="126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1.75" thickBot="1" x14ac:dyDescent="0.6">
      <c r="A5" s="314" t="s">
        <v>140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6" ht="20.25" thickBot="1" x14ac:dyDescent="0.55000000000000004">
      <c r="A6" s="320" t="s">
        <v>0</v>
      </c>
      <c r="B6" s="325" t="s">
        <v>5</v>
      </c>
      <c r="C6" s="309"/>
      <c r="D6" s="310"/>
      <c r="E6" s="325" t="s">
        <v>6</v>
      </c>
      <c r="F6" s="309"/>
      <c r="G6" s="310"/>
      <c r="H6" s="325" t="s">
        <v>7</v>
      </c>
      <c r="I6" s="309"/>
      <c r="J6" s="310"/>
      <c r="K6" s="325" t="s">
        <v>8</v>
      </c>
      <c r="L6" s="309"/>
      <c r="M6" s="310"/>
      <c r="N6" s="325" t="s">
        <v>9</v>
      </c>
      <c r="O6" s="309"/>
      <c r="P6" s="310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5.75" x14ac:dyDescent="0.25">
      <c r="A9" s="56" t="s">
        <v>107</v>
      </c>
      <c r="B9" s="61"/>
      <c r="C9" s="46"/>
      <c r="D9" s="47" t="e">
        <f t="shared" ref="D9:D14" si="0">C9/B9*100</f>
        <v>#DIV/0!</v>
      </c>
      <c r="E9" s="45"/>
      <c r="F9" s="46"/>
      <c r="G9" s="47" t="e">
        <f t="shared" ref="G9:G14" si="1">F9/E9*100</f>
        <v>#DIV/0!</v>
      </c>
      <c r="H9" s="45"/>
      <c r="I9" s="46"/>
      <c r="J9" s="47" t="e">
        <f>I9/H9*100</f>
        <v>#DIV/0!</v>
      </c>
      <c r="K9" s="45"/>
      <c r="L9" s="46"/>
      <c r="M9" s="46" t="e">
        <f t="shared" ref="M9:M14" si="2">L9/K9*100</f>
        <v>#DIV/0!</v>
      </c>
      <c r="N9" s="47"/>
      <c r="O9" s="45"/>
      <c r="P9" s="47" t="e">
        <f t="shared" ref="P9:P14" si="3">O9/N9*100</f>
        <v>#DIV/0!</v>
      </c>
    </row>
    <row r="10" spans="1:16" ht="15.75" x14ac:dyDescent="0.25">
      <c r="A10" s="57" t="s">
        <v>141</v>
      </c>
      <c r="B10" s="60"/>
      <c r="C10" s="43"/>
      <c r="D10" s="49" t="e">
        <f t="shared" si="0"/>
        <v>#DIV/0!</v>
      </c>
      <c r="E10" s="48"/>
      <c r="F10" s="43"/>
      <c r="G10" s="49" t="e">
        <f t="shared" si="1"/>
        <v>#DIV/0!</v>
      </c>
      <c r="H10" s="48"/>
      <c r="I10" s="43"/>
      <c r="J10" s="49" t="e">
        <f>I10/H10*100</f>
        <v>#DIV/0!</v>
      </c>
      <c r="K10" s="48"/>
      <c r="L10" s="43"/>
      <c r="M10" s="43" t="e">
        <f t="shared" si="2"/>
        <v>#DIV/0!</v>
      </c>
      <c r="N10" s="49"/>
      <c r="O10" s="48"/>
      <c r="P10" s="49" t="e">
        <f t="shared" si="3"/>
        <v>#DIV/0!</v>
      </c>
    </row>
    <row r="11" spans="1:16" ht="15.75" x14ac:dyDescent="0.25">
      <c r="A11" s="57" t="s">
        <v>142</v>
      </c>
      <c r="B11" s="60"/>
      <c r="C11" s="43"/>
      <c r="D11" s="49" t="e">
        <f t="shared" si="0"/>
        <v>#DIV/0!</v>
      </c>
      <c r="E11" s="48"/>
      <c r="F11" s="43"/>
      <c r="G11" s="49" t="e">
        <f t="shared" si="1"/>
        <v>#DIV/0!</v>
      </c>
      <c r="H11" s="48"/>
      <c r="I11" s="43"/>
      <c r="J11" s="49" t="e">
        <f>I11/H11*100</f>
        <v>#DIV/0!</v>
      </c>
      <c r="K11" s="48"/>
      <c r="L11" s="43"/>
      <c r="M11" s="43" t="e">
        <f t="shared" si="2"/>
        <v>#DIV/0!</v>
      </c>
      <c r="N11" s="49"/>
      <c r="O11" s="48"/>
      <c r="P11" s="49" t="e">
        <f t="shared" si="3"/>
        <v>#DIV/0!</v>
      </c>
    </row>
    <row r="12" spans="1:16" ht="15.75" x14ac:dyDescent="0.25">
      <c r="A12" s="57" t="s">
        <v>143</v>
      </c>
      <c r="B12" s="60"/>
      <c r="C12" s="43"/>
      <c r="D12" s="49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49" t="e">
        <f>I12/H12*100</f>
        <v>#DIV/0!</v>
      </c>
      <c r="K12" s="48"/>
      <c r="L12" s="43"/>
      <c r="M12" s="43" t="e">
        <f t="shared" si="2"/>
        <v>#DIV/0!</v>
      </c>
      <c r="N12" s="49"/>
      <c r="O12" s="48"/>
      <c r="P12" s="49" t="e">
        <f t="shared" si="3"/>
        <v>#DIV/0!</v>
      </c>
    </row>
    <row r="13" spans="1:16" ht="16.5" thickBot="1" x14ac:dyDescent="0.3">
      <c r="A13" s="57" t="s">
        <v>144</v>
      </c>
      <c r="B13" s="62"/>
      <c r="C13" s="51"/>
      <c r="D13" s="52" t="e">
        <f t="shared" si="0"/>
        <v>#DIV/0!</v>
      </c>
      <c r="E13" s="50"/>
      <c r="F13" s="51"/>
      <c r="G13" s="52" t="e">
        <f t="shared" si="1"/>
        <v>#DIV/0!</v>
      </c>
      <c r="H13" s="50"/>
      <c r="I13" s="51"/>
      <c r="J13" s="52" t="e">
        <f>I13/H13*100</f>
        <v>#DIV/0!</v>
      </c>
      <c r="K13" s="50"/>
      <c r="L13" s="51"/>
      <c r="M13" s="51" t="e">
        <f t="shared" si="2"/>
        <v>#DIV/0!</v>
      </c>
      <c r="N13" s="52"/>
      <c r="O13" s="50"/>
      <c r="P13" s="52" t="e">
        <f t="shared" si="3"/>
        <v>#DIV/0!</v>
      </c>
    </row>
    <row r="14" spans="1:16" ht="16.5" thickBot="1" x14ac:dyDescent="0.3">
      <c r="A14" s="44" t="s">
        <v>19</v>
      </c>
      <c r="B14" s="53">
        <f>SUM(B9:B13)</f>
        <v>0</v>
      </c>
      <c r="C14" s="54">
        <f>SUM(C9:C13)</f>
        <v>0</v>
      </c>
      <c r="D14" s="55" t="e">
        <f t="shared" si="0"/>
        <v>#DIV/0!</v>
      </c>
      <c r="E14" s="53">
        <f>SUM(E9:E13)</f>
        <v>0</v>
      </c>
      <c r="F14" s="54">
        <f>SUM(F9:F13)</f>
        <v>0</v>
      </c>
      <c r="G14" s="55" t="e">
        <f t="shared" si="1"/>
        <v>#DIV/0!</v>
      </c>
      <c r="H14" s="53">
        <f>SUM(H9:H13)</f>
        <v>0</v>
      </c>
      <c r="I14" s="54">
        <f>SUM(I9:I13)</f>
        <v>0</v>
      </c>
      <c r="J14" s="55" t="e">
        <f>I13/H13*100</f>
        <v>#DIV/0!</v>
      </c>
      <c r="K14" s="53">
        <f>SUM(K9:K13)</f>
        <v>0</v>
      </c>
      <c r="L14" s="54">
        <f>SUM(L9:L13)</f>
        <v>0</v>
      </c>
      <c r="M14" s="54" t="e">
        <f t="shared" si="2"/>
        <v>#DIV/0!</v>
      </c>
      <c r="N14" s="55">
        <f>SUM(N9:N13)</f>
        <v>0</v>
      </c>
      <c r="O14" s="53">
        <f>SUM(O9:O13)</f>
        <v>0</v>
      </c>
      <c r="P14" s="55" t="e">
        <f t="shared" si="3"/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AN31"/>
  <sheetViews>
    <sheetView rightToLeft="1" topLeftCell="A4" zoomScaleNormal="100" workbookViewId="0">
      <selection activeCell="E24" sqref="E24"/>
    </sheetView>
  </sheetViews>
  <sheetFormatPr defaultRowHeight="15" x14ac:dyDescent="0.25"/>
  <cols>
    <col min="1" max="1" width="18.28515625" bestFit="1" customWidth="1"/>
    <col min="2" max="2" width="11.42578125" bestFit="1" customWidth="1"/>
    <col min="3" max="3" width="9" bestFit="1" customWidth="1"/>
    <col min="4" max="4" width="7.42578125" bestFit="1" customWidth="1"/>
    <col min="5" max="5" width="26" bestFit="1" customWidth="1"/>
    <col min="6" max="6" width="11.42578125" bestFit="1" customWidth="1"/>
    <col min="7" max="7" width="6.42578125" bestFit="1" customWidth="1"/>
    <col min="8" max="8" width="7.42578125" style="132" bestFit="1" customWidth="1"/>
    <col min="9" max="9" width="18.28515625" customWidth="1"/>
    <col min="10" max="10" width="11" customWidth="1"/>
    <col min="11" max="11" width="9.140625" customWidth="1"/>
    <col min="12" max="12" width="7.42578125" style="126" bestFit="1" customWidth="1"/>
    <col min="13" max="13" width="26" customWidth="1"/>
    <col min="14" max="14" width="11" customWidth="1"/>
    <col min="15" max="15" width="9.140625" customWidth="1"/>
    <col min="16" max="16" width="7.42578125" style="126" bestFit="1" customWidth="1"/>
    <col min="17" max="17" width="18.28515625" customWidth="1"/>
    <col min="18" max="18" width="11.7109375" bestFit="1" customWidth="1"/>
    <col min="19" max="19" width="6.42578125" customWidth="1"/>
    <col min="20" max="20" width="7.42578125" style="126" bestFit="1" customWidth="1"/>
    <col min="21" max="21" width="26" customWidth="1"/>
    <col min="22" max="22" width="11.42578125" bestFit="1" customWidth="1"/>
    <col min="23" max="23" width="9.140625" customWidth="1"/>
    <col min="24" max="24" width="7.42578125" style="126" bestFit="1" customWidth="1"/>
    <col min="25" max="25" width="18.28515625" customWidth="1"/>
    <col min="26" max="26" width="11" customWidth="1"/>
    <col min="27" max="27" width="6.42578125" customWidth="1"/>
    <col min="28" max="28" width="7.42578125" style="126" bestFit="1" customWidth="1"/>
    <col min="29" max="29" width="26" customWidth="1"/>
    <col min="30" max="30" width="12" bestFit="1" customWidth="1"/>
    <col min="31" max="31" width="6.5703125" bestFit="1" customWidth="1"/>
    <col min="32" max="32" width="7.42578125" style="126" bestFit="1" customWidth="1"/>
    <col min="33" max="33" width="18.28515625" bestFit="1" customWidth="1"/>
    <col min="34" max="34" width="11" bestFit="1" customWidth="1"/>
    <col min="35" max="35" width="6.42578125" bestFit="1" customWidth="1"/>
    <col min="36" max="36" width="7.42578125" style="126" bestFit="1" customWidth="1"/>
    <col min="37" max="37" width="26" bestFit="1" customWidth="1"/>
    <col min="38" max="38" width="11" bestFit="1" customWidth="1"/>
    <col min="39" max="39" width="6.42578125" bestFit="1" customWidth="1"/>
    <col min="40" max="40" width="7.42578125" style="126" bestFit="1" customWidth="1"/>
  </cols>
  <sheetData>
    <row r="2" spans="1:40" ht="15.75" thickBot="1" x14ac:dyDescent="0.3"/>
    <row r="3" spans="1:40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3"/>
    </row>
    <row r="4" spans="1:40" ht="21" customHeight="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1"/>
    </row>
    <row r="5" spans="1:40" ht="15.75" customHeight="1" thickBot="1" x14ac:dyDescent="0.6">
      <c r="A5" s="314" t="s">
        <v>163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6"/>
    </row>
    <row r="6" spans="1:40" ht="20.25" thickBot="1" x14ac:dyDescent="0.55000000000000004">
      <c r="A6" s="370" t="s">
        <v>5</v>
      </c>
      <c r="B6" s="371"/>
      <c r="C6" s="371"/>
      <c r="D6" s="371"/>
      <c r="E6" s="372"/>
      <c r="F6" s="371"/>
      <c r="G6" s="371"/>
      <c r="H6" s="373"/>
      <c r="I6" s="325" t="s">
        <v>6</v>
      </c>
      <c r="J6" s="368"/>
      <c r="K6" s="368"/>
      <c r="L6" s="368"/>
      <c r="M6" s="309"/>
      <c r="N6" s="368"/>
      <c r="O6" s="368"/>
      <c r="P6" s="369"/>
      <c r="Q6" s="370" t="s">
        <v>7</v>
      </c>
      <c r="R6" s="371"/>
      <c r="S6" s="371"/>
      <c r="T6" s="371"/>
      <c r="U6" s="372"/>
      <c r="V6" s="371"/>
      <c r="W6" s="371"/>
      <c r="X6" s="373"/>
      <c r="Y6" s="325" t="s">
        <v>8</v>
      </c>
      <c r="Z6" s="368"/>
      <c r="AA6" s="368"/>
      <c r="AB6" s="368"/>
      <c r="AC6" s="309"/>
      <c r="AD6" s="368"/>
      <c r="AE6" s="368"/>
      <c r="AF6" s="369"/>
      <c r="AG6" s="370" t="s">
        <v>165</v>
      </c>
      <c r="AH6" s="371"/>
      <c r="AI6" s="371"/>
      <c r="AJ6" s="371"/>
      <c r="AK6" s="372"/>
      <c r="AL6" s="371"/>
      <c r="AM6" s="371"/>
      <c r="AN6" s="373"/>
    </row>
    <row r="7" spans="1:40" ht="18" thickBot="1" x14ac:dyDescent="0.45">
      <c r="A7" s="82" t="s">
        <v>145</v>
      </c>
      <c r="B7" s="16" t="s">
        <v>1</v>
      </c>
      <c r="C7" s="38" t="s">
        <v>2</v>
      </c>
      <c r="D7" s="3" t="s">
        <v>164</v>
      </c>
      <c r="E7" s="86" t="s">
        <v>145</v>
      </c>
      <c r="F7" s="16" t="s">
        <v>1</v>
      </c>
      <c r="G7" s="38" t="s">
        <v>2</v>
      </c>
      <c r="H7" s="39" t="s">
        <v>164</v>
      </c>
      <c r="I7" s="82" t="s">
        <v>145</v>
      </c>
      <c r="J7" s="16" t="s">
        <v>1</v>
      </c>
      <c r="K7" s="38" t="s">
        <v>2</v>
      </c>
      <c r="L7" s="39" t="s">
        <v>164</v>
      </c>
      <c r="M7" s="86" t="s">
        <v>145</v>
      </c>
      <c r="N7" s="16" t="s">
        <v>1</v>
      </c>
      <c r="O7" s="38" t="s">
        <v>2</v>
      </c>
      <c r="P7" s="39" t="s">
        <v>164</v>
      </c>
      <c r="Q7" s="82" t="s">
        <v>145</v>
      </c>
      <c r="R7" s="16" t="s">
        <v>1</v>
      </c>
      <c r="S7" s="38" t="s">
        <v>2</v>
      </c>
      <c r="T7" s="39" t="s">
        <v>164</v>
      </c>
      <c r="U7" s="86" t="s">
        <v>145</v>
      </c>
      <c r="V7" s="16" t="s">
        <v>1</v>
      </c>
      <c r="W7" s="38" t="s">
        <v>2</v>
      </c>
      <c r="X7" s="39" t="s">
        <v>164</v>
      </c>
      <c r="Y7" s="82" t="s">
        <v>145</v>
      </c>
      <c r="Z7" s="16" t="s">
        <v>1</v>
      </c>
      <c r="AA7" s="38" t="s">
        <v>2</v>
      </c>
      <c r="AB7" s="39" t="s">
        <v>164</v>
      </c>
      <c r="AC7" s="86" t="s">
        <v>145</v>
      </c>
      <c r="AD7" s="16" t="s">
        <v>1</v>
      </c>
      <c r="AE7" s="38" t="s">
        <v>2</v>
      </c>
      <c r="AF7" s="39" t="s">
        <v>164</v>
      </c>
      <c r="AG7" s="82" t="s">
        <v>145</v>
      </c>
      <c r="AH7" s="16" t="s">
        <v>1</v>
      </c>
      <c r="AI7" s="38" t="s">
        <v>2</v>
      </c>
      <c r="AJ7" s="39" t="s">
        <v>164</v>
      </c>
      <c r="AK7" s="86" t="s">
        <v>145</v>
      </c>
      <c r="AL7" s="16" t="s">
        <v>1</v>
      </c>
      <c r="AM7" s="38" t="s">
        <v>2</v>
      </c>
      <c r="AN7" s="39" t="s">
        <v>164</v>
      </c>
    </row>
    <row r="8" spans="1:40" ht="18" thickBot="1" x14ac:dyDescent="0.45">
      <c r="A8" s="89" t="s">
        <v>150</v>
      </c>
      <c r="B8" s="83" t="s">
        <v>3</v>
      </c>
      <c r="C8" s="84" t="s">
        <v>3</v>
      </c>
      <c r="D8" s="85" t="s">
        <v>4</v>
      </c>
      <c r="E8" s="88" t="s">
        <v>166</v>
      </c>
      <c r="F8" s="83" t="s">
        <v>3</v>
      </c>
      <c r="G8" s="84" t="s">
        <v>3</v>
      </c>
      <c r="H8" s="85" t="s">
        <v>4</v>
      </c>
      <c r="I8" s="89" t="s">
        <v>150</v>
      </c>
      <c r="J8" s="83" t="s">
        <v>3</v>
      </c>
      <c r="K8" s="84" t="s">
        <v>3</v>
      </c>
      <c r="L8" s="85" t="s">
        <v>4</v>
      </c>
      <c r="M8" s="88" t="s">
        <v>166</v>
      </c>
      <c r="N8" s="83" t="s">
        <v>3</v>
      </c>
      <c r="O8" s="84" t="s">
        <v>3</v>
      </c>
      <c r="P8" s="85" t="s">
        <v>4</v>
      </c>
      <c r="Q8" s="89" t="s">
        <v>150</v>
      </c>
      <c r="R8" s="83" t="s">
        <v>3</v>
      </c>
      <c r="S8" s="84" t="s">
        <v>3</v>
      </c>
      <c r="T8" s="85" t="s">
        <v>4</v>
      </c>
      <c r="U8" s="88" t="s">
        <v>166</v>
      </c>
      <c r="V8" s="83" t="s">
        <v>3</v>
      </c>
      <c r="W8" s="84" t="s">
        <v>3</v>
      </c>
      <c r="X8" s="85" t="s">
        <v>4</v>
      </c>
      <c r="Y8" s="89" t="s">
        <v>150</v>
      </c>
      <c r="Z8" s="83" t="s">
        <v>3</v>
      </c>
      <c r="AA8" s="84" t="s">
        <v>3</v>
      </c>
      <c r="AB8" s="85" t="s">
        <v>4</v>
      </c>
      <c r="AC8" s="88" t="s">
        <v>166</v>
      </c>
      <c r="AD8" s="83" t="s">
        <v>3</v>
      </c>
      <c r="AE8" s="84" t="s">
        <v>3</v>
      </c>
      <c r="AF8" s="85" t="s">
        <v>4</v>
      </c>
      <c r="AG8" s="89" t="s">
        <v>150</v>
      </c>
      <c r="AH8" s="83" t="s">
        <v>3</v>
      </c>
      <c r="AI8" s="84" t="s">
        <v>3</v>
      </c>
      <c r="AJ8" s="85" t="s">
        <v>4</v>
      </c>
      <c r="AK8" s="88" t="s">
        <v>166</v>
      </c>
      <c r="AL8" s="83" t="s">
        <v>3</v>
      </c>
      <c r="AM8" s="84" t="s">
        <v>3</v>
      </c>
      <c r="AN8" s="85" t="s">
        <v>4</v>
      </c>
    </row>
    <row r="9" spans="1:40" ht="17.25" x14ac:dyDescent="0.4">
      <c r="A9" s="21" t="s">
        <v>11</v>
      </c>
      <c r="B9" s="198">
        <f>'نقد و بانک '!B15</f>
        <v>74098584</v>
      </c>
      <c r="C9" s="138">
        <v>0</v>
      </c>
      <c r="D9" s="207">
        <f t="shared" ref="D9:D14" si="0">C9/B9*100</f>
        <v>0</v>
      </c>
      <c r="E9" s="72" t="s">
        <v>138</v>
      </c>
      <c r="F9" s="263">
        <f>'حساب پرداختنی تجاری '!B14</f>
        <v>0</v>
      </c>
      <c r="G9" s="256">
        <f>'حساب پرداختنی تجاری '!C14</f>
        <v>0</v>
      </c>
      <c r="H9" s="128" t="e">
        <f>G9/F9*100</f>
        <v>#DIV/0!</v>
      </c>
      <c r="I9" s="21" t="s">
        <v>11</v>
      </c>
      <c r="J9" s="255">
        <f>'نقد و بانک '!E15</f>
        <v>33851098</v>
      </c>
      <c r="K9" s="256">
        <f>'نقد و بانک '!F15</f>
        <v>0</v>
      </c>
      <c r="L9" s="128">
        <f t="shared" ref="L9:L14" si="1">K9/J9*100</f>
        <v>0</v>
      </c>
      <c r="M9" s="72" t="s">
        <v>138</v>
      </c>
      <c r="N9" s="263">
        <f>'حساب پرداختنی تجاری '!E14</f>
        <v>0</v>
      </c>
      <c r="O9" s="256">
        <f>'حساب پرداختنی تجاری '!F14</f>
        <v>0</v>
      </c>
      <c r="P9" s="128" t="e">
        <f>O9/N9*100</f>
        <v>#DIV/0!</v>
      </c>
      <c r="Q9" s="21" t="s">
        <v>11</v>
      </c>
      <c r="R9" s="255">
        <f>'نقد و بانک '!H15</f>
        <v>76896637</v>
      </c>
      <c r="S9" s="256">
        <f>'نقد و بانک '!I15</f>
        <v>0</v>
      </c>
      <c r="T9" s="128">
        <f t="shared" ref="T9:T14" si="2">S9/R9*100</f>
        <v>0</v>
      </c>
      <c r="U9" s="72" t="s">
        <v>138</v>
      </c>
      <c r="V9" s="250">
        <f>'حساب پرداختنی تجاری '!H14</f>
        <v>0</v>
      </c>
      <c r="W9" s="256">
        <f>'حساب پرداختنی تجاری '!I14</f>
        <v>0</v>
      </c>
      <c r="X9" s="128" t="e">
        <f>W9/V9*100</f>
        <v>#DIV/0!</v>
      </c>
      <c r="Y9" s="21" t="s">
        <v>11</v>
      </c>
      <c r="Z9" s="255">
        <f>'نقد و بانک '!K15</f>
        <v>109542003</v>
      </c>
      <c r="AA9" s="256">
        <f>'نقد و بانک '!L15</f>
        <v>0</v>
      </c>
      <c r="AB9" s="128">
        <f t="shared" ref="AB9:AB14" si="3">AA9/Z9*100</f>
        <v>0</v>
      </c>
      <c r="AC9" s="72" t="s">
        <v>138</v>
      </c>
      <c r="AD9" s="250">
        <f>'حساب پرداختنی تجاری '!K14</f>
        <v>0</v>
      </c>
      <c r="AE9" s="256">
        <f>'حساب پرداختنی تجاری '!L14</f>
        <v>0</v>
      </c>
      <c r="AF9" s="128" t="e">
        <f>AE9/AD9*100</f>
        <v>#DIV/0!</v>
      </c>
      <c r="AG9" s="21" t="s">
        <v>11</v>
      </c>
      <c r="AH9" s="32">
        <f>'نقد و بانک '!N15</f>
        <v>0</v>
      </c>
      <c r="AI9" s="31">
        <f>'نقد و بانک '!O15</f>
        <v>0</v>
      </c>
      <c r="AJ9" s="128" t="e">
        <f t="shared" ref="AJ9:AJ14" si="4">AI9/AH9*100</f>
        <v>#DIV/0!</v>
      </c>
      <c r="AK9" s="72" t="s">
        <v>138</v>
      </c>
      <c r="AL9" s="151">
        <f>'حساب پرداختنی تجاری '!N14</f>
        <v>0</v>
      </c>
      <c r="AM9" s="31">
        <f>'حساب پرداختنی تجاری '!O14</f>
        <v>0</v>
      </c>
      <c r="AN9" s="128" t="e">
        <f>AM9/AL9*100</f>
        <v>#DIV/0!</v>
      </c>
    </row>
    <row r="10" spans="1:40" ht="17.25" x14ac:dyDescent="0.4">
      <c r="A10" s="20" t="s">
        <v>146</v>
      </c>
      <c r="B10" s="199">
        <f>'حساب دریافتنی تجاری '!B11</f>
        <v>24200000</v>
      </c>
      <c r="C10" s="43">
        <f>'حساب دریافتنی تجاری '!C11</f>
        <v>0</v>
      </c>
      <c r="D10" s="35">
        <f t="shared" si="0"/>
        <v>0</v>
      </c>
      <c r="E10" s="73" t="s">
        <v>149</v>
      </c>
      <c r="F10" s="246">
        <f>'حساب پرداختنی غیر تجاری'!B14</f>
        <v>0</v>
      </c>
      <c r="G10" s="238">
        <f>'حساب پرداختنی غیر تجاری'!C14</f>
        <v>0</v>
      </c>
      <c r="H10" s="35" t="e">
        <f>G10/F10*100</f>
        <v>#DIV/0!</v>
      </c>
      <c r="I10" s="20" t="s">
        <v>146</v>
      </c>
      <c r="J10" s="224">
        <f>'حساب دریافتنی تجاری '!E11</f>
        <v>9036000</v>
      </c>
      <c r="K10" s="238">
        <f>'حساب دریافتنی تجاری '!F11</f>
        <v>0</v>
      </c>
      <c r="L10" s="35">
        <f t="shared" si="1"/>
        <v>0</v>
      </c>
      <c r="M10" s="73" t="s">
        <v>149</v>
      </c>
      <c r="N10" s="246">
        <f>'حساب پرداختنی غیر تجاری'!E14</f>
        <v>0</v>
      </c>
      <c r="O10" s="238">
        <f>'حساب پرداختنی غیر تجاری'!F14</f>
        <v>0</v>
      </c>
      <c r="P10" s="35" t="e">
        <f>O10/N10*100</f>
        <v>#DIV/0!</v>
      </c>
      <c r="Q10" s="20" t="s">
        <v>146</v>
      </c>
      <c r="R10" s="224">
        <f>'حساب دریافتنی تجاری '!H11</f>
        <v>27594000</v>
      </c>
      <c r="S10" s="238">
        <f>'حساب دریافتنی تجاری '!I11</f>
        <v>0</v>
      </c>
      <c r="T10" s="35">
        <f t="shared" si="2"/>
        <v>0</v>
      </c>
      <c r="U10" s="73" t="s">
        <v>149</v>
      </c>
      <c r="V10" s="246">
        <f>'حساب پرداختنی غیر تجاری'!H14</f>
        <v>0</v>
      </c>
      <c r="W10" s="238">
        <f>'حساب پرداختنی غیر تجاری'!I14</f>
        <v>0</v>
      </c>
      <c r="X10" s="35" t="e">
        <f>W10/V10*100</f>
        <v>#DIV/0!</v>
      </c>
      <c r="Y10" s="20" t="s">
        <v>146</v>
      </c>
      <c r="Z10" s="224">
        <f>'حساب دریافتنی تجاری '!K11</f>
        <v>14265000</v>
      </c>
      <c r="AA10" s="238">
        <f>'حساب دریافتنی تجاری '!L11</f>
        <v>0</v>
      </c>
      <c r="AB10" s="35">
        <f t="shared" si="3"/>
        <v>0</v>
      </c>
      <c r="AC10" s="73" t="s">
        <v>149</v>
      </c>
      <c r="AD10" s="246">
        <f>'حساب پرداختنی غیر تجاری'!K14</f>
        <v>0</v>
      </c>
      <c r="AE10" s="238">
        <f>'حساب پرداختنی غیر تجاری'!L14</f>
        <v>0</v>
      </c>
      <c r="AF10" s="35" t="e">
        <f>AE10/AD10*100</f>
        <v>#DIV/0!</v>
      </c>
      <c r="AG10" s="20" t="s">
        <v>146</v>
      </c>
      <c r="AH10" s="60">
        <f>'حساب دریافتنی تجاری '!N11</f>
        <v>0</v>
      </c>
      <c r="AI10" s="14">
        <f>'حساب دریافتنی تجاری '!O11</f>
        <v>0</v>
      </c>
      <c r="AJ10" s="35" t="e">
        <f t="shared" si="4"/>
        <v>#DIV/0!</v>
      </c>
      <c r="AK10" s="73" t="s">
        <v>149</v>
      </c>
      <c r="AL10" s="11">
        <f>'حساب پرداختنی غیر تجاری'!N14</f>
        <v>0</v>
      </c>
      <c r="AM10" s="14">
        <f>'حساب پرداختنی غیر تجاری'!O14</f>
        <v>0</v>
      </c>
      <c r="AN10" s="35" t="e">
        <f>AM10/AL10*100</f>
        <v>#DIV/0!</v>
      </c>
    </row>
    <row r="11" spans="1:40" ht="18" thickBot="1" x14ac:dyDescent="0.45">
      <c r="A11" s="20" t="s">
        <v>147</v>
      </c>
      <c r="B11" s="199">
        <f>'حساب دریافتنی غیرتجاری '!B14</f>
        <v>0</v>
      </c>
      <c r="C11" s="43">
        <f>'حساب دریافتنی غیرتجاری '!C14</f>
        <v>0</v>
      </c>
      <c r="D11" s="27" t="e">
        <f t="shared" si="0"/>
        <v>#DIV/0!</v>
      </c>
      <c r="E11" s="74" t="s">
        <v>110</v>
      </c>
      <c r="F11" s="204">
        <f>'پیش دریافت '!E11</f>
        <v>1000000</v>
      </c>
      <c r="G11" s="261">
        <f>'پیش دریافت '!C11</f>
        <v>0</v>
      </c>
      <c r="H11" s="114">
        <f>G11/F11*100</f>
        <v>0</v>
      </c>
      <c r="I11" s="20" t="s">
        <v>147</v>
      </c>
      <c r="J11" s="199">
        <f>'حساب دریافتنی غیرتجاری '!E14</f>
        <v>0</v>
      </c>
      <c r="K11" s="215">
        <f>'حساب دریافتنی غیرتجاری '!F14</f>
        <v>0</v>
      </c>
      <c r="L11" s="35" t="e">
        <f t="shared" si="1"/>
        <v>#DIV/0!</v>
      </c>
      <c r="M11" s="74" t="s">
        <v>110</v>
      </c>
      <c r="N11" s="252">
        <f>'پیش دریافت '!E11</f>
        <v>1000000</v>
      </c>
      <c r="O11" s="264">
        <f>'پیش دریافت '!F11</f>
        <v>0</v>
      </c>
      <c r="P11" s="114">
        <f>O11/N11*100</f>
        <v>0</v>
      </c>
      <c r="Q11" s="20" t="s">
        <v>147</v>
      </c>
      <c r="R11" s="224">
        <f>'حساب دریافتنی غیرتجاری '!H14</f>
        <v>0</v>
      </c>
      <c r="S11" s="238">
        <f>'حساب دریافتنی غیرتجاری '!I14</f>
        <v>0</v>
      </c>
      <c r="T11" s="35" t="e">
        <f t="shared" si="2"/>
        <v>#DIV/0!</v>
      </c>
      <c r="U11" s="74" t="s">
        <v>110</v>
      </c>
      <c r="V11" s="204">
        <f>'پیش دریافت '!H11</f>
        <v>2000000</v>
      </c>
      <c r="W11" s="261">
        <f>'پیش دریافت '!I11</f>
        <v>0</v>
      </c>
      <c r="X11" s="114">
        <f>W11/V11*100</f>
        <v>0</v>
      </c>
      <c r="Y11" s="20" t="s">
        <v>147</v>
      </c>
      <c r="Z11" s="224">
        <f>'حساب دریافتنی تجاری '!K1</f>
        <v>0</v>
      </c>
      <c r="AA11" s="238">
        <f>'حساب دریافتنی غیرتجاری '!L14</f>
        <v>0</v>
      </c>
      <c r="AB11" s="35" t="e">
        <f t="shared" si="3"/>
        <v>#DIV/0!</v>
      </c>
      <c r="AC11" s="74" t="s">
        <v>110</v>
      </c>
      <c r="AD11" s="204">
        <f>'پیش دریافت '!K11</f>
        <v>50000000</v>
      </c>
      <c r="AE11" s="261">
        <f>'پیش دریافت '!L11</f>
        <v>0</v>
      </c>
      <c r="AF11" s="114">
        <f>AE11/AD11*100</f>
        <v>0</v>
      </c>
      <c r="AG11" s="20" t="s">
        <v>147</v>
      </c>
      <c r="AH11" s="147">
        <f>'حساب دریافتنی غیرتجاری '!N14</f>
        <v>0</v>
      </c>
      <c r="AI11" s="14">
        <f>'حساب دریافتنی غیرتجاری '!O14</f>
        <v>0</v>
      </c>
      <c r="AJ11" s="35" t="e">
        <f t="shared" si="4"/>
        <v>#DIV/0!</v>
      </c>
      <c r="AK11" s="74" t="s">
        <v>110</v>
      </c>
      <c r="AL11" s="113">
        <f>'پیش دریافت '!N11</f>
        <v>0</v>
      </c>
      <c r="AM11" s="15">
        <f>'پیش دریافت '!O11</f>
        <v>0</v>
      </c>
      <c r="AN11" s="114" t="e">
        <f>AM11/AL11*100</f>
        <v>#DIV/0!</v>
      </c>
    </row>
    <row r="12" spans="1:40" ht="18" thickBot="1" x14ac:dyDescent="0.45">
      <c r="A12" s="20" t="s">
        <v>119</v>
      </c>
      <c r="B12" s="199">
        <f>'موجودی مواد و کالا '!B13</f>
        <v>0</v>
      </c>
      <c r="C12" s="43">
        <f>'موجودی مواد و کالا '!C13</f>
        <v>0</v>
      </c>
      <c r="D12" s="27" t="e">
        <f t="shared" si="0"/>
        <v>#DIV/0!</v>
      </c>
      <c r="E12" s="79" t="s">
        <v>156</v>
      </c>
      <c r="F12" s="251">
        <f>SUM(F9:F11)</f>
        <v>1000000</v>
      </c>
      <c r="G12" s="258">
        <f>SUM(G9:G11)</f>
        <v>0</v>
      </c>
      <c r="H12" s="115">
        <f>G12/F12*100</f>
        <v>0</v>
      </c>
      <c r="I12" s="20" t="s">
        <v>119</v>
      </c>
      <c r="J12" s="224">
        <f>'موجودی مواد و کالا '!E13</f>
        <v>0</v>
      </c>
      <c r="K12" s="238">
        <f>'موجودی مواد و کالا '!F13</f>
        <v>0</v>
      </c>
      <c r="L12" s="35" t="e">
        <f t="shared" si="1"/>
        <v>#DIV/0!</v>
      </c>
      <c r="M12" s="79" t="s">
        <v>156</v>
      </c>
      <c r="N12" s="251">
        <f>SUM(N9:N11)</f>
        <v>1000000</v>
      </c>
      <c r="O12" s="258">
        <f>SUM(O9:O11)</f>
        <v>0</v>
      </c>
      <c r="P12" s="115">
        <f>O12/N12*100</f>
        <v>0</v>
      </c>
      <c r="Q12" s="20" t="s">
        <v>119</v>
      </c>
      <c r="R12" s="224">
        <f>'موجودی مواد و کالا '!H13</f>
        <v>0</v>
      </c>
      <c r="S12" s="238">
        <f>'موجودی مواد و کالا '!I13</f>
        <v>0</v>
      </c>
      <c r="T12" s="35" t="e">
        <f t="shared" si="2"/>
        <v>#DIV/0!</v>
      </c>
      <c r="U12" s="79" t="s">
        <v>156</v>
      </c>
      <c r="V12" s="251">
        <f>SUM(V9:V11)</f>
        <v>2000000</v>
      </c>
      <c r="W12" s="258">
        <f>SUM(W9:W11)</f>
        <v>0</v>
      </c>
      <c r="X12" s="115">
        <f>W12/V12*100</f>
        <v>0</v>
      </c>
      <c r="Y12" s="20" t="s">
        <v>119</v>
      </c>
      <c r="Z12" s="224">
        <f>'موجودی مواد و کالا '!K13</f>
        <v>0</v>
      </c>
      <c r="AA12" s="238">
        <f>'موجودی مواد و کالا '!L13</f>
        <v>0</v>
      </c>
      <c r="AB12" s="35" t="e">
        <f t="shared" si="3"/>
        <v>#DIV/0!</v>
      </c>
      <c r="AC12" s="79" t="s">
        <v>156</v>
      </c>
      <c r="AD12" s="251">
        <f>SUM(AD9:AD11)</f>
        <v>50000000</v>
      </c>
      <c r="AE12" s="258">
        <f>SUM(AE9:AE11)</f>
        <v>0</v>
      </c>
      <c r="AF12" s="115">
        <f>AE12/AD12*100</f>
        <v>0</v>
      </c>
      <c r="AG12" s="20" t="s">
        <v>119</v>
      </c>
      <c r="AH12" s="147">
        <f>'موجودی مواد و کالا '!N13</f>
        <v>0</v>
      </c>
      <c r="AI12" s="14">
        <f>'موجودی مواد و کالا '!O13</f>
        <v>0</v>
      </c>
      <c r="AJ12" s="35" t="e">
        <f t="shared" si="4"/>
        <v>#DIV/0!</v>
      </c>
      <c r="AK12" s="79" t="s">
        <v>156</v>
      </c>
      <c r="AL12" s="116">
        <f>SUM(AL9:AL11)</f>
        <v>0</v>
      </c>
      <c r="AM12" s="117">
        <f>SUM(AM9:AM11)</f>
        <v>0</v>
      </c>
      <c r="AN12" s="115" t="e">
        <f>AM12/AL12*100</f>
        <v>#DIV/0!</v>
      </c>
    </row>
    <row r="13" spans="1:40" ht="18" thickBot="1" x14ac:dyDescent="0.45">
      <c r="A13" s="78" t="s">
        <v>148</v>
      </c>
      <c r="B13" s="200">
        <f>'پیش پرداخت '!B14</f>
        <v>500000</v>
      </c>
      <c r="C13" s="51">
        <f>'پیش پرداخت '!C14</f>
        <v>0</v>
      </c>
      <c r="D13" s="29">
        <f t="shared" si="0"/>
        <v>0</v>
      </c>
      <c r="E13" s="67" t="s">
        <v>157</v>
      </c>
      <c r="F13" s="365"/>
      <c r="G13" s="366"/>
      <c r="H13" s="367"/>
      <c r="I13" s="78" t="s">
        <v>148</v>
      </c>
      <c r="J13" s="225">
        <f>'پیش پرداخت '!E14</f>
        <v>600000</v>
      </c>
      <c r="K13" s="245">
        <f>'پیش پرداخت '!F14</f>
        <v>0</v>
      </c>
      <c r="L13" s="37">
        <f t="shared" si="1"/>
        <v>0</v>
      </c>
      <c r="M13" s="67" t="s">
        <v>157</v>
      </c>
      <c r="N13" s="365"/>
      <c r="O13" s="366"/>
      <c r="P13" s="367"/>
      <c r="Q13" s="78" t="s">
        <v>148</v>
      </c>
      <c r="R13" s="225">
        <f>'پیش پرداخت '!H14</f>
        <v>3500000</v>
      </c>
      <c r="S13" s="245">
        <f>'پیش پرداخت '!I14</f>
        <v>0</v>
      </c>
      <c r="T13" s="37">
        <f t="shared" si="2"/>
        <v>0</v>
      </c>
      <c r="U13" s="67" t="s">
        <v>157</v>
      </c>
      <c r="V13" s="365"/>
      <c r="W13" s="366"/>
      <c r="X13" s="367"/>
      <c r="Y13" s="78" t="s">
        <v>148</v>
      </c>
      <c r="Z13" s="225">
        <f>'پیش پرداخت '!K14</f>
        <v>1800000</v>
      </c>
      <c r="AA13" s="245">
        <f>'پیش پرداخت '!L14</f>
        <v>0</v>
      </c>
      <c r="AB13" s="37">
        <f t="shared" si="3"/>
        <v>0</v>
      </c>
      <c r="AC13" s="75" t="s">
        <v>157</v>
      </c>
      <c r="AD13" s="365"/>
      <c r="AE13" s="366"/>
      <c r="AF13" s="367"/>
      <c r="AG13" s="78" t="s">
        <v>148</v>
      </c>
      <c r="AH13" s="148">
        <f>'پیش پرداخت '!N14</f>
        <v>0</v>
      </c>
      <c r="AI13" s="36">
        <f>'پیش پرداخت '!O14</f>
        <v>0</v>
      </c>
      <c r="AJ13" s="37" t="e">
        <f t="shared" si="4"/>
        <v>#DIV/0!</v>
      </c>
      <c r="AK13" s="75" t="s">
        <v>157</v>
      </c>
      <c r="AL13" s="365"/>
      <c r="AM13" s="366"/>
      <c r="AN13" s="367"/>
    </row>
    <row r="14" spans="1:40" ht="18" thickBot="1" x14ac:dyDescent="0.45">
      <c r="A14" s="2" t="s">
        <v>154</v>
      </c>
      <c r="B14" s="201">
        <f>SUM(B9:B13)</f>
        <v>98798584</v>
      </c>
      <c r="C14" s="100">
        <f>SUM(C9:C13)</f>
        <v>0</v>
      </c>
      <c r="D14" s="64">
        <f t="shared" si="0"/>
        <v>0</v>
      </c>
      <c r="E14" s="87" t="s">
        <v>73</v>
      </c>
      <c r="F14" s="137">
        <f>'سنوات خدمت '!B15</f>
        <v>0</v>
      </c>
      <c r="G14" s="31">
        <f>'سنوات خدمت '!C15</f>
        <v>0</v>
      </c>
      <c r="H14" s="128" t="e">
        <f>G14/F14*100</f>
        <v>#DIV/0!</v>
      </c>
      <c r="I14" s="2" t="s">
        <v>154</v>
      </c>
      <c r="J14" s="257">
        <f>SUM(J9:J13)</f>
        <v>43487098</v>
      </c>
      <c r="K14" s="258">
        <f>SUM(K9:K13)</f>
        <v>0</v>
      </c>
      <c r="L14" s="115">
        <f t="shared" si="1"/>
        <v>0</v>
      </c>
      <c r="M14" s="87" t="s">
        <v>73</v>
      </c>
      <c r="N14" s="151">
        <f>'سنوات خدمت '!E15</f>
        <v>0</v>
      </c>
      <c r="O14" s="31">
        <f>'سنوات خدمت '!F15</f>
        <v>0</v>
      </c>
      <c r="P14" s="128" t="e">
        <f>O14/N14*100</f>
        <v>#DIV/0!</v>
      </c>
      <c r="Q14" s="2" t="s">
        <v>154</v>
      </c>
      <c r="R14" s="257">
        <f>SUM(R9:R13)</f>
        <v>107990637</v>
      </c>
      <c r="S14" s="258">
        <f>SUM(S9:S13)</f>
        <v>0</v>
      </c>
      <c r="T14" s="115">
        <f t="shared" si="2"/>
        <v>0</v>
      </c>
      <c r="U14" s="87" t="s">
        <v>73</v>
      </c>
      <c r="V14" s="151">
        <f>'سنوات خدمت '!H15</f>
        <v>0</v>
      </c>
      <c r="W14" s="31">
        <f>'سنوات خدمت '!I15</f>
        <v>0</v>
      </c>
      <c r="X14" s="128" t="e">
        <f>W14/V14*100</f>
        <v>#DIV/0!</v>
      </c>
      <c r="Y14" s="2" t="s">
        <v>154</v>
      </c>
      <c r="Z14" s="257">
        <f>SUM(Z9:Z13)</f>
        <v>125607003</v>
      </c>
      <c r="AA14" s="258">
        <f>SUM(AA9:AA13)</f>
        <v>0</v>
      </c>
      <c r="AB14" s="115">
        <f t="shared" si="3"/>
        <v>0</v>
      </c>
      <c r="AC14" s="63" t="s">
        <v>73</v>
      </c>
      <c r="AD14" s="151">
        <f>'سنوات خدمت '!K15</f>
        <v>0</v>
      </c>
      <c r="AE14" s="31">
        <f>'سنوات خدمت '!L15</f>
        <v>0</v>
      </c>
      <c r="AF14" s="128" t="e">
        <f>AE14/AD14*100</f>
        <v>#DIV/0!</v>
      </c>
      <c r="AG14" s="2" t="s">
        <v>154</v>
      </c>
      <c r="AH14" s="152">
        <f>SUM(AH9:AH13)</f>
        <v>0</v>
      </c>
      <c r="AI14" s="117">
        <f>SUM(AI9:AI13)</f>
        <v>0</v>
      </c>
      <c r="AJ14" s="115" t="e">
        <f t="shared" si="4"/>
        <v>#DIV/0!</v>
      </c>
      <c r="AK14" s="63" t="s">
        <v>73</v>
      </c>
      <c r="AL14" s="151">
        <f>'سنوات خدمت '!N15</f>
        <v>0</v>
      </c>
      <c r="AM14" s="31">
        <f>'سنوات خدمت '!O15</f>
        <v>0</v>
      </c>
      <c r="AN14" s="128" t="e">
        <f>AM14/AL14*100</f>
        <v>#DIV/0!</v>
      </c>
    </row>
    <row r="15" spans="1:40" ht="18" thickBot="1" x14ac:dyDescent="0.45">
      <c r="A15" s="358"/>
      <c r="B15" s="359"/>
      <c r="C15" s="359"/>
      <c r="D15" s="360"/>
      <c r="E15" s="76" t="s">
        <v>124</v>
      </c>
      <c r="F15" s="113">
        <f>'تسهیلات دریافتی'!B14</f>
        <v>0</v>
      </c>
      <c r="G15" s="15">
        <f>'تسهیلات دریافتی'!C14</f>
        <v>0</v>
      </c>
      <c r="H15" s="114" t="e">
        <f>G15/F15*100</f>
        <v>#DIV/0!</v>
      </c>
      <c r="I15" s="357"/>
      <c r="J15" s="359"/>
      <c r="K15" s="359"/>
      <c r="L15" s="360"/>
      <c r="M15" s="76" t="s">
        <v>124</v>
      </c>
      <c r="N15" s="113">
        <f>'تسهیلات دریافتی'!E14</f>
        <v>0</v>
      </c>
      <c r="O15" s="15">
        <f>'تسهیلات دریافتی'!F14</f>
        <v>0</v>
      </c>
      <c r="P15" s="114" t="e">
        <f>O15/N15*100</f>
        <v>#DIV/0!</v>
      </c>
      <c r="Q15" s="357"/>
      <c r="R15" s="359"/>
      <c r="S15" s="359"/>
      <c r="T15" s="360"/>
      <c r="U15" s="76" t="s">
        <v>124</v>
      </c>
      <c r="V15" s="113">
        <f>'تسهیلات دریافتی'!H14</f>
        <v>0</v>
      </c>
      <c r="W15" s="15">
        <f>'تسهیلات دریافتی'!I14</f>
        <v>0</v>
      </c>
      <c r="X15" s="114" t="e">
        <f>W15/V15*100</f>
        <v>#DIV/0!</v>
      </c>
      <c r="Y15" s="357"/>
      <c r="Z15" s="359"/>
      <c r="AA15" s="359"/>
      <c r="AB15" s="360"/>
      <c r="AC15" s="76" t="s">
        <v>124</v>
      </c>
      <c r="AD15" s="113">
        <f>'تسهیلات دریافتی'!K14</f>
        <v>0</v>
      </c>
      <c r="AE15" s="15">
        <f>'تسهیلات دریافتی'!L14</f>
        <v>0</v>
      </c>
      <c r="AF15" s="114" t="e">
        <f>AE15/AD15*100</f>
        <v>#DIV/0!</v>
      </c>
      <c r="AG15" s="357"/>
      <c r="AH15" s="359"/>
      <c r="AI15" s="359"/>
      <c r="AJ15" s="360"/>
      <c r="AK15" s="76" t="s">
        <v>124</v>
      </c>
      <c r="AL15" s="113">
        <f>'تسهیلات دریافتی'!N14</f>
        <v>0</v>
      </c>
      <c r="AM15" s="155">
        <f>'تسهیلات دریافتی'!O14</f>
        <v>0</v>
      </c>
      <c r="AN15" s="114" t="e">
        <f>AM15/AL15*100</f>
        <v>#DIV/0!</v>
      </c>
    </row>
    <row r="16" spans="1:40" ht="18" thickBot="1" x14ac:dyDescent="0.45">
      <c r="A16" s="358"/>
      <c r="B16" s="361"/>
      <c r="C16" s="361"/>
      <c r="D16" s="362"/>
      <c r="E16" s="79" t="s">
        <v>158</v>
      </c>
      <c r="F16" s="116">
        <f>SUM(F14:F15)</f>
        <v>0</v>
      </c>
      <c r="G16" s="117">
        <f>SUM(G14:G15)</f>
        <v>0</v>
      </c>
      <c r="H16" s="115" t="e">
        <f>G16/F16*100</f>
        <v>#DIV/0!</v>
      </c>
      <c r="I16" s="358"/>
      <c r="J16" s="361"/>
      <c r="K16" s="361"/>
      <c r="L16" s="362"/>
      <c r="M16" s="79" t="s">
        <v>158</v>
      </c>
      <c r="N16" s="99">
        <f>SUM(N14:N15)</f>
        <v>0</v>
      </c>
      <c r="O16" s="100">
        <f>SUM(O14:O15)</f>
        <v>0</v>
      </c>
      <c r="P16" s="115" t="e">
        <f>O16/N16*100</f>
        <v>#DIV/0!</v>
      </c>
      <c r="Q16" s="358"/>
      <c r="R16" s="361"/>
      <c r="S16" s="361"/>
      <c r="T16" s="362"/>
      <c r="U16" s="79" t="s">
        <v>158</v>
      </c>
      <c r="V16" s="99">
        <f>SUM(V14:V15)</f>
        <v>0</v>
      </c>
      <c r="W16" s="100">
        <f>SUM(W14:W15)</f>
        <v>0</v>
      </c>
      <c r="X16" s="115" t="e">
        <f>W16/V16*100</f>
        <v>#DIV/0!</v>
      </c>
      <c r="Y16" s="358"/>
      <c r="Z16" s="361"/>
      <c r="AA16" s="361"/>
      <c r="AB16" s="362"/>
      <c r="AC16" s="79" t="s">
        <v>158</v>
      </c>
      <c r="AD16" s="116">
        <f>SUM(AD14:AD15)</f>
        <v>0</v>
      </c>
      <c r="AE16" s="100">
        <f>SUM(AE14:AE15)</f>
        <v>0</v>
      </c>
      <c r="AF16" s="115" t="e">
        <f>AE16/AD16*100</f>
        <v>#DIV/0!</v>
      </c>
      <c r="AG16" s="358"/>
      <c r="AH16" s="361"/>
      <c r="AI16" s="361"/>
      <c r="AJ16" s="362"/>
      <c r="AK16" s="79" t="s">
        <v>158</v>
      </c>
      <c r="AL16" s="99">
        <f>SUM(AL14:AL15)</f>
        <v>0</v>
      </c>
      <c r="AM16" s="100">
        <f>SUM(AM14:AM15)</f>
        <v>0</v>
      </c>
      <c r="AN16" s="115" t="e">
        <f>AM16/AL16*100</f>
        <v>#DIV/0!</v>
      </c>
    </row>
    <row r="17" spans="1:40" ht="18" thickBot="1" x14ac:dyDescent="0.45">
      <c r="A17" s="90" t="s">
        <v>151</v>
      </c>
      <c r="B17" s="363"/>
      <c r="C17" s="363"/>
      <c r="D17" s="364"/>
      <c r="E17" s="67" t="s">
        <v>159</v>
      </c>
      <c r="F17" s="365"/>
      <c r="G17" s="366"/>
      <c r="H17" s="367"/>
      <c r="I17" s="90" t="s">
        <v>151</v>
      </c>
      <c r="J17" s="363"/>
      <c r="K17" s="363"/>
      <c r="L17" s="364"/>
      <c r="M17" s="67" t="s">
        <v>159</v>
      </c>
      <c r="N17" s="365"/>
      <c r="O17" s="366"/>
      <c r="P17" s="367"/>
      <c r="Q17" s="90" t="s">
        <v>151</v>
      </c>
      <c r="R17" s="363"/>
      <c r="S17" s="363"/>
      <c r="T17" s="364"/>
      <c r="U17" s="67" t="s">
        <v>159</v>
      </c>
      <c r="V17" s="365"/>
      <c r="W17" s="366"/>
      <c r="X17" s="367"/>
      <c r="Y17" s="90" t="s">
        <v>151</v>
      </c>
      <c r="Z17" s="363"/>
      <c r="AA17" s="363"/>
      <c r="AB17" s="364"/>
      <c r="AC17" s="67" t="s">
        <v>159</v>
      </c>
      <c r="AD17" s="365"/>
      <c r="AE17" s="366"/>
      <c r="AF17" s="367"/>
      <c r="AG17" s="90" t="s">
        <v>151</v>
      </c>
      <c r="AH17" s="363"/>
      <c r="AI17" s="363"/>
      <c r="AJ17" s="364"/>
      <c r="AK17" s="67" t="s">
        <v>159</v>
      </c>
      <c r="AL17" s="365"/>
      <c r="AM17" s="366"/>
      <c r="AN17" s="367"/>
    </row>
    <row r="18" spans="1:40" ht="17.25" x14ac:dyDescent="0.4">
      <c r="A18" s="21" t="s">
        <v>152</v>
      </c>
      <c r="B18" s="146">
        <f>'دارایی ثابت '!B15</f>
        <v>0</v>
      </c>
      <c r="C18" s="33">
        <f>'دارایی ثابت '!C15</f>
        <v>0</v>
      </c>
      <c r="D18" s="26" t="e">
        <f>C18/B18*100</f>
        <v>#DIV/0!</v>
      </c>
      <c r="E18" s="87" t="s">
        <v>97</v>
      </c>
      <c r="F18" s="151">
        <f>'سرمایه '!B12</f>
        <v>0</v>
      </c>
      <c r="G18" s="31">
        <f>'سرمایه '!C12</f>
        <v>0</v>
      </c>
      <c r="H18" s="128" t="e">
        <f>G18/F18*100</f>
        <v>#DIV/0!</v>
      </c>
      <c r="I18" s="21" t="s">
        <v>152</v>
      </c>
      <c r="J18" s="259">
        <f>'دارایی ثابت '!E15</f>
        <v>0</v>
      </c>
      <c r="K18" s="192">
        <f>'دارایی ثابت '!F15</f>
        <v>0</v>
      </c>
      <c r="L18" s="34" t="e">
        <f>K18/J18*100</f>
        <v>#DIV/0!</v>
      </c>
      <c r="M18" s="87" t="s">
        <v>97</v>
      </c>
      <c r="N18" s="263">
        <f>'سرمایه '!E12</f>
        <v>0</v>
      </c>
      <c r="O18" s="265">
        <f>'سرمایه '!F12</f>
        <v>0</v>
      </c>
      <c r="P18" s="128" t="e">
        <f>O18/N18*100</f>
        <v>#DIV/0!</v>
      </c>
      <c r="Q18" s="21" t="s">
        <v>152</v>
      </c>
      <c r="R18" s="259">
        <f>'دارایی ثابت '!H15</f>
        <v>0</v>
      </c>
      <c r="S18" s="192">
        <f>'دارایی ثابت '!I15</f>
        <v>0</v>
      </c>
      <c r="T18" s="34" t="e">
        <f>S18/R18*100</f>
        <v>#DIV/0!</v>
      </c>
      <c r="U18" s="87" t="s">
        <v>97</v>
      </c>
      <c r="V18" s="250">
        <f>'سرمایه '!H12</f>
        <v>0</v>
      </c>
      <c r="W18" s="265">
        <f>'سرمایه '!I12</f>
        <v>0</v>
      </c>
      <c r="X18" s="128" t="e">
        <f>W18/V18*100</f>
        <v>#DIV/0!</v>
      </c>
      <c r="Y18" s="21" t="s">
        <v>152</v>
      </c>
      <c r="Z18" s="259">
        <f>'دارایی ثابت '!K15</f>
        <v>0</v>
      </c>
      <c r="AA18" s="192">
        <f>'دارایی ثابت '!I15</f>
        <v>0</v>
      </c>
      <c r="AB18" s="34" t="e">
        <f>AA18/Z18*100</f>
        <v>#DIV/0!</v>
      </c>
      <c r="AC18" s="87" t="s">
        <v>97</v>
      </c>
      <c r="AD18" s="263">
        <f>'سرمایه '!K12</f>
        <v>0</v>
      </c>
      <c r="AE18" s="265">
        <f>'سرمایه '!L12</f>
        <v>0</v>
      </c>
      <c r="AF18" s="128" t="e">
        <f>AE18/AD18*100</f>
        <v>#DIV/0!</v>
      </c>
      <c r="AG18" s="21" t="s">
        <v>152</v>
      </c>
      <c r="AH18" s="146">
        <f>'دارایی ثابت '!N15</f>
        <v>0</v>
      </c>
      <c r="AI18" s="33">
        <f>'دارایی ثابت '!O15</f>
        <v>0</v>
      </c>
      <c r="AJ18" s="34" t="e">
        <f>AI18/AH18*100</f>
        <v>#DIV/0!</v>
      </c>
      <c r="AK18" s="87" t="s">
        <v>97</v>
      </c>
      <c r="AL18" s="151">
        <f>'سرمایه '!N12</f>
        <v>0</v>
      </c>
      <c r="AM18" s="138">
        <f>'سرمایه '!O12</f>
        <v>0</v>
      </c>
      <c r="AN18" s="128" t="e">
        <f>AM18/AL18*100</f>
        <v>#DIV/0!</v>
      </c>
    </row>
    <row r="19" spans="1:40" ht="18" thickBot="1" x14ac:dyDescent="0.45">
      <c r="A19" s="78" t="s">
        <v>153</v>
      </c>
      <c r="B19" s="41">
        <f>'دارایی نامشهود'!B15</f>
        <v>0</v>
      </c>
      <c r="C19" s="15">
        <f>'دارایی نامشهود'!C15</f>
        <v>0</v>
      </c>
      <c r="D19" s="80" t="e">
        <f>C19/B19*100</f>
        <v>#DIV/0!</v>
      </c>
      <c r="E19" s="76" t="s">
        <v>160</v>
      </c>
      <c r="F19" s="204">
        <f>'سود وزیان'!B19</f>
        <v>97798584</v>
      </c>
      <c r="G19" s="155">
        <f>'سود وزیان'!C19</f>
        <v>0</v>
      </c>
      <c r="H19" s="114">
        <f>G19/F19*100</f>
        <v>0</v>
      </c>
      <c r="I19" s="78" t="s">
        <v>153</v>
      </c>
      <c r="J19" s="260">
        <f>'دارایی نامشهود'!E15</f>
        <v>0</v>
      </c>
      <c r="K19" s="261">
        <f>'دارایی نامشهود'!F15</f>
        <v>0</v>
      </c>
      <c r="L19" s="114" t="e">
        <f>K19/J19*100</f>
        <v>#DIV/0!</v>
      </c>
      <c r="M19" s="76" t="s">
        <v>160</v>
      </c>
      <c r="N19" s="252">
        <f>'سود وزیان'!E19</f>
        <v>42487098</v>
      </c>
      <c r="O19" s="264">
        <f>'سود وزیان'!F19</f>
        <v>0</v>
      </c>
      <c r="P19" s="114">
        <f>O19/N19*100</f>
        <v>0</v>
      </c>
      <c r="Q19" s="78" t="s">
        <v>153</v>
      </c>
      <c r="R19" s="260">
        <f>'دارایی نامشهود'!H15</f>
        <v>0</v>
      </c>
      <c r="S19" s="261">
        <f>'دارایی نامشهود'!I15</f>
        <v>0</v>
      </c>
      <c r="T19" s="114" t="e">
        <f>S19/R19*100</f>
        <v>#DIV/0!</v>
      </c>
      <c r="U19" s="76" t="s">
        <v>160</v>
      </c>
      <c r="V19" s="252">
        <f>'سود وزیان'!H19</f>
        <v>105990637</v>
      </c>
      <c r="W19" s="264">
        <f>'سود وزیان'!I19</f>
        <v>0</v>
      </c>
      <c r="X19" s="114">
        <f>W19/V19*100</f>
        <v>0</v>
      </c>
      <c r="Y19" s="78" t="s">
        <v>153</v>
      </c>
      <c r="Z19" s="260">
        <f>'دارایی نامشهود'!K15</f>
        <v>0</v>
      </c>
      <c r="AA19" s="261">
        <f>'دارایی نامشهود'!L15</f>
        <v>0</v>
      </c>
      <c r="AB19" s="114" t="e">
        <f>AA19/Z19*100</f>
        <v>#DIV/0!</v>
      </c>
      <c r="AC19" s="76" t="s">
        <v>160</v>
      </c>
      <c r="AD19" s="252">
        <f>'سود وزیان'!K19</f>
        <v>75607003</v>
      </c>
      <c r="AE19" s="264">
        <f>'سود وزیان'!L19</f>
        <v>0</v>
      </c>
      <c r="AF19" s="114">
        <f>AE19/AD19*100</f>
        <v>0</v>
      </c>
      <c r="AG19" s="78" t="s">
        <v>153</v>
      </c>
      <c r="AH19" s="154">
        <f>'دارایی نامشهود'!N15</f>
        <v>0</v>
      </c>
      <c r="AI19" s="15">
        <f>'دارایی نامشهود'!O15</f>
        <v>0</v>
      </c>
      <c r="AJ19" s="114" t="e">
        <f>AI19/AH19*100</f>
        <v>#DIV/0!</v>
      </c>
      <c r="AK19" s="76" t="s">
        <v>160</v>
      </c>
      <c r="AL19" s="156">
        <f>'سود وزیان'!N19</f>
        <v>0</v>
      </c>
      <c r="AM19" s="155">
        <f>'سود وزیان'!O19</f>
        <v>0</v>
      </c>
      <c r="AN19" s="114" t="e">
        <f>AM19/AL19*100</f>
        <v>#DIV/0!</v>
      </c>
    </row>
    <row r="20" spans="1:40" ht="18" thickBot="1" x14ac:dyDescent="0.45">
      <c r="A20" s="2" t="s">
        <v>154</v>
      </c>
      <c r="B20" s="152">
        <f>SUM(B18:B19)</f>
        <v>0</v>
      </c>
      <c r="C20" s="117">
        <f>SUM(C18:C19)</f>
        <v>0</v>
      </c>
      <c r="D20" s="65" t="e">
        <f>C20/B20*100</f>
        <v>#DIV/0!</v>
      </c>
      <c r="E20" s="2" t="s">
        <v>161</v>
      </c>
      <c r="F20" s="201">
        <f>SUM(F18:F19)</f>
        <v>97798584</v>
      </c>
      <c r="G20" s="100">
        <f>SUM(G18:G19)</f>
        <v>0</v>
      </c>
      <c r="H20" s="115">
        <f>G20/F20*100</f>
        <v>0</v>
      </c>
      <c r="I20" s="2" t="s">
        <v>154</v>
      </c>
      <c r="J20" s="257">
        <f>SUM(J18:J19)</f>
        <v>0</v>
      </c>
      <c r="K20" s="258">
        <f>SUM(K18:K19)</f>
        <v>0</v>
      </c>
      <c r="L20" s="115" t="e">
        <f>K20/J20*100</f>
        <v>#DIV/0!</v>
      </c>
      <c r="M20" s="2" t="s">
        <v>161</v>
      </c>
      <c r="N20" s="201">
        <f>SUM(N18:N19)</f>
        <v>42487098</v>
      </c>
      <c r="O20" s="266">
        <f>SUM(O18:O19)</f>
        <v>0</v>
      </c>
      <c r="P20" s="115">
        <f>O20/N20*100</f>
        <v>0</v>
      </c>
      <c r="Q20" s="2" t="s">
        <v>154</v>
      </c>
      <c r="R20" s="257">
        <f>SUM(R18:R19)</f>
        <v>0</v>
      </c>
      <c r="S20" s="258">
        <f>SUM(S18:S19)</f>
        <v>0</v>
      </c>
      <c r="T20" s="115" t="e">
        <f>S20/R20*100</f>
        <v>#DIV/0!</v>
      </c>
      <c r="U20" s="2" t="s">
        <v>161</v>
      </c>
      <c r="V20" s="201">
        <f>SUM(V18:V19)</f>
        <v>105990637</v>
      </c>
      <c r="W20" s="258">
        <f>SUM(W18:W19)</f>
        <v>0</v>
      </c>
      <c r="X20" s="115">
        <f>W20/V20*100</f>
        <v>0</v>
      </c>
      <c r="Y20" s="2" t="s">
        <v>154</v>
      </c>
      <c r="Z20" s="257">
        <f>SUM(Z18:Z19)</f>
        <v>0</v>
      </c>
      <c r="AA20" s="258">
        <f>SUM(AA18:AA19)</f>
        <v>0</v>
      </c>
      <c r="AB20" s="115" t="e">
        <f>AA20/Z20*100</f>
        <v>#DIV/0!</v>
      </c>
      <c r="AC20" s="77" t="s">
        <v>161</v>
      </c>
      <c r="AD20" s="258">
        <f>SUM(AD18:AD19)</f>
        <v>75607003</v>
      </c>
      <c r="AE20" s="266">
        <f>SUM(AE18:AE19)</f>
        <v>0</v>
      </c>
      <c r="AF20" s="115">
        <f>AE20/AD20*100</f>
        <v>0</v>
      </c>
      <c r="AG20" s="2" t="s">
        <v>154</v>
      </c>
      <c r="AH20" s="152">
        <f>SUM(AH18:AH19)</f>
        <v>0</v>
      </c>
      <c r="AI20" s="117">
        <f>SUM(AI18:AI19)</f>
        <v>0</v>
      </c>
      <c r="AJ20" s="115" t="e">
        <f>AI20/AH20*100</f>
        <v>#DIV/0!</v>
      </c>
      <c r="AK20" s="77" t="s">
        <v>161</v>
      </c>
      <c r="AL20" s="100">
        <f>SUM(AL18:AL19)</f>
        <v>0</v>
      </c>
      <c r="AM20" s="100">
        <f>SUM(AM18:AM19)</f>
        <v>0</v>
      </c>
      <c r="AN20" s="115" t="e">
        <f>AM20/AL20*100</f>
        <v>#DIV/0!</v>
      </c>
    </row>
    <row r="21" spans="1:40" ht="18" thickBot="1" x14ac:dyDescent="0.45">
      <c r="A21" s="3" t="s">
        <v>155</v>
      </c>
      <c r="B21" s="202">
        <f>B14+B20</f>
        <v>98798584</v>
      </c>
      <c r="C21" s="38">
        <f>C14+C20</f>
        <v>0</v>
      </c>
      <c r="D21" s="130">
        <v>0</v>
      </c>
      <c r="E21" s="81" t="s">
        <v>162</v>
      </c>
      <c r="F21" s="205">
        <f>F12+F16+F20</f>
        <v>98798584</v>
      </c>
      <c r="G21" s="158">
        <f>G12+G16+G20</f>
        <v>0</v>
      </c>
      <c r="H21" s="133">
        <v>0</v>
      </c>
      <c r="I21" s="3" t="s">
        <v>155</v>
      </c>
      <c r="J21" s="202">
        <f>J14+J20</f>
        <v>43487098</v>
      </c>
      <c r="K21" s="262">
        <f>K14+K20</f>
        <v>0</v>
      </c>
      <c r="L21" s="134">
        <v>0</v>
      </c>
      <c r="M21" s="81" t="s">
        <v>162</v>
      </c>
      <c r="N21" s="205">
        <f>N12+N16+N20</f>
        <v>43487098</v>
      </c>
      <c r="O21" s="205">
        <f>O12+O16+O20</f>
        <v>0</v>
      </c>
      <c r="P21" s="133">
        <v>0</v>
      </c>
      <c r="Q21" s="3" t="s">
        <v>155</v>
      </c>
      <c r="R21" s="202">
        <f>R14+R20</f>
        <v>107990637</v>
      </c>
      <c r="S21" s="262">
        <f>S14+S20</f>
        <v>0</v>
      </c>
      <c r="T21" s="134">
        <v>0</v>
      </c>
      <c r="U21" s="81" t="s">
        <v>162</v>
      </c>
      <c r="V21" s="205">
        <f>V12+V16+V20</f>
        <v>107990637</v>
      </c>
      <c r="W21" s="267">
        <f>W12+W16+W20</f>
        <v>0</v>
      </c>
      <c r="X21" s="133">
        <v>0</v>
      </c>
      <c r="Y21" s="3" t="s">
        <v>155</v>
      </c>
      <c r="Z21" s="202">
        <f>Z14+Z20</f>
        <v>125607003</v>
      </c>
      <c r="AA21" s="262">
        <f>AA14+AA20</f>
        <v>0</v>
      </c>
      <c r="AB21" s="134">
        <v>0</v>
      </c>
      <c r="AC21" s="81" t="s">
        <v>162</v>
      </c>
      <c r="AD21" s="205">
        <f>AD12+AD16+AD20</f>
        <v>125607003</v>
      </c>
      <c r="AE21" s="205">
        <f>AE12+AE16+AE20</f>
        <v>0</v>
      </c>
      <c r="AF21" s="133">
        <v>0</v>
      </c>
      <c r="AG21" s="3" t="s">
        <v>155</v>
      </c>
      <c r="AH21" s="141">
        <f>AH14+AH20</f>
        <v>0</v>
      </c>
      <c r="AI21" s="38">
        <f>AI14+AI20</f>
        <v>0</v>
      </c>
      <c r="AJ21" s="134">
        <v>0</v>
      </c>
      <c r="AK21" s="81" t="s">
        <v>162</v>
      </c>
      <c r="AL21" s="158">
        <f>AL12+AL16+AL20</f>
        <v>0</v>
      </c>
      <c r="AM21" s="157">
        <f>AM12+AM16+AM20</f>
        <v>0</v>
      </c>
      <c r="AN21" s="133">
        <v>0</v>
      </c>
    </row>
    <row r="22" spans="1:40" ht="17.25" x14ac:dyDescent="0.4">
      <c r="A22" s="18"/>
      <c r="B22" s="18"/>
      <c r="C22" s="18"/>
      <c r="D22" s="18"/>
      <c r="E22" s="18"/>
      <c r="F22" s="18"/>
      <c r="G22" s="18"/>
      <c r="H22" s="131"/>
    </row>
    <row r="23" spans="1:40" ht="17.25" x14ac:dyDescent="0.4">
      <c r="A23" s="18"/>
      <c r="B23" s="18"/>
      <c r="C23" s="18"/>
      <c r="D23" s="18"/>
      <c r="E23" s="18"/>
      <c r="F23" s="18"/>
      <c r="G23" s="18"/>
      <c r="H23" s="131"/>
    </row>
    <row r="24" spans="1:40" ht="17.25" x14ac:dyDescent="0.4">
      <c r="A24" s="18"/>
      <c r="B24" s="18"/>
      <c r="C24" s="18"/>
      <c r="D24" s="18"/>
      <c r="E24" s="18"/>
      <c r="F24" s="18"/>
      <c r="G24" s="18"/>
      <c r="H24" s="131"/>
    </row>
    <row r="25" spans="1:40" ht="17.25" x14ac:dyDescent="0.4">
      <c r="A25" s="18"/>
      <c r="B25" s="18"/>
      <c r="C25" s="18"/>
      <c r="D25" s="18"/>
      <c r="E25" s="18"/>
      <c r="F25" s="18"/>
      <c r="G25" s="18"/>
      <c r="H25" s="131"/>
    </row>
    <row r="26" spans="1:40" ht="17.25" x14ac:dyDescent="0.4">
      <c r="A26" s="18"/>
      <c r="B26" s="18"/>
      <c r="C26" s="18"/>
      <c r="D26" s="18"/>
      <c r="E26" s="18"/>
      <c r="F26" s="18"/>
      <c r="G26" s="18"/>
      <c r="H26" s="131"/>
    </row>
    <row r="27" spans="1:40" ht="17.25" x14ac:dyDescent="0.4">
      <c r="A27" s="18"/>
      <c r="B27" s="18"/>
      <c r="C27" s="18"/>
      <c r="D27" s="18"/>
      <c r="E27" s="18"/>
      <c r="F27" s="18"/>
      <c r="G27" s="18"/>
      <c r="H27" s="131"/>
    </row>
    <row r="28" spans="1:40" ht="17.25" x14ac:dyDescent="0.4">
      <c r="A28" s="18"/>
      <c r="B28" s="18"/>
      <c r="C28" s="18"/>
      <c r="D28" s="18"/>
      <c r="E28" s="18"/>
      <c r="F28" s="18"/>
      <c r="G28" s="18"/>
      <c r="H28" s="131"/>
    </row>
    <row r="29" spans="1:40" ht="17.25" x14ac:dyDescent="0.4">
      <c r="A29" s="18"/>
      <c r="B29" s="18"/>
      <c r="C29" s="18"/>
      <c r="D29" s="18"/>
      <c r="E29" s="18"/>
      <c r="F29" s="18"/>
      <c r="G29" s="18"/>
      <c r="H29" s="131"/>
    </row>
    <row r="30" spans="1:40" ht="17.25" x14ac:dyDescent="0.4">
      <c r="A30" s="18"/>
      <c r="B30" s="18"/>
      <c r="C30" s="18"/>
      <c r="D30" s="18"/>
    </row>
    <row r="31" spans="1:40" ht="17.25" x14ac:dyDescent="0.4">
      <c r="A31" s="18"/>
      <c r="B31" s="18"/>
      <c r="C31" s="18"/>
      <c r="D31" s="18"/>
    </row>
  </sheetData>
  <mergeCells count="28">
    <mergeCell ref="A3:AN3"/>
    <mergeCell ref="A4:AN4"/>
    <mergeCell ref="A5:AN5"/>
    <mergeCell ref="Y6:AF6"/>
    <mergeCell ref="AD13:AF13"/>
    <mergeCell ref="I6:P6"/>
    <mergeCell ref="Q6:X6"/>
    <mergeCell ref="V13:X13"/>
    <mergeCell ref="A6:H6"/>
    <mergeCell ref="F13:H13"/>
    <mergeCell ref="N13:P13"/>
    <mergeCell ref="AG6:AN6"/>
    <mergeCell ref="AL13:AN13"/>
    <mergeCell ref="AG15:AG16"/>
    <mergeCell ref="AH15:AJ17"/>
    <mergeCell ref="AL17:AN17"/>
    <mergeCell ref="F17:H17"/>
    <mergeCell ref="A15:A16"/>
    <mergeCell ref="Y15:Y16"/>
    <mergeCell ref="Z15:AB17"/>
    <mergeCell ref="AD17:AF17"/>
    <mergeCell ref="Q15:Q16"/>
    <mergeCell ref="R15:T17"/>
    <mergeCell ref="V17:X17"/>
    <mergeCell ref="B15:D17"/>
    <mergeCell ref="I15:I16"/>
    <mergeCell ref="J15:L17"/>
    <mergeCell ref="N17:P1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9"/>
  <sheetViews>
    <sheetView rightToLeft="1" workbookViewId="0">
      <pane xSplit="1" topLeftCell="B1" activePane="topRight" state="frozen"/>
      <selection pane="topRight" activeCell="B18" sqref="B18"/>
    </sheetView>
  </sheetViews>
  <sheetFormatPr defaultRowHeight="15" x14ac:dyDescent="0.25"/>
  <cols>
    <col min="1" max="1" width="22.85546875" bestFit="1" customWidth="1"/>
    <col min="2" max="2" width="11.7109375" bestFit="1" customWidth="1"/>
    <col min="3" max="3" width="6.42578125" bestFit="1" customWidth="1"/>
    <col min="4" max="4" width="7.42578125" style="126" bestFit="1" customWidth="1"/>
    <col min="5" max="5" width="11.7109375" bestFit="1" customWidth="1"/>
    <col min="6" max="6" width="6.5703125" bestFit="1" customWidth="1"/>
    <col min="7" max="7" width="7.42578125" style="126" bestFit="1" customWidth="1"/>
    <col min="8" max="8" width="13.140625" bestFit="1" customWidth="1"/>
    <col min="9" max="9" width="6.5703125" bestFit="1" customWidth="1"/>
    <col min="10" max="10" width="7.42578125" style="126" bestFit="1" customWidth="1"/>
    <col min="11" max="11" width="12" bestFit="1" customWidth="1"/>
    <col min="12" max="12" width="6.7109375" bestFit="1" customWidth="1"/>
    <col min="13" max="13" width="7.42578125" style="126" bestFit="1" customWidth="1"/>
    <col min="15" max="15" width="6.42578125" bestFit="1" customWidth="1"/>
    <col min="16" max="16" width="7.42578125" style="126" bestFit="1" customWidth="1"/>
  </cols>
  <sheetData>
    <row r="1" spans="1:16" ht="15.75" thickBot="1" x14ac:dyDescent="0.3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" x14ac:dyDescent="0.55000000000000004">
      <c r="A3" s="329" t="s">
        <v>44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1"/>
    </row>
    <row r="4" spans="1:16" ht="21.75" thickBot="1" x14ac:dyDescent="0.6">
      <c r="A4" s="314" t="s">
        <v>167</v>
      </c>
      <c r="B4" s="315"/>
      <c r="C4" s="315"/>
      <c r="D4" s="315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0.25" thickBot="1" x14ac:dyDescent="0.55000000000000004">
      <c r="A5" s="374" t="s">
        <v>0</v>
      </c>
      <c r="B5" s="376" t="s">
        <v>5</v>
      </c>
      <c r="C5" s="368"/>
      <c r="D5" s="368"/>
      <c r="E5" s="377" t="s">
        <v>6</v>
      </c>
      <c r="F5" s="378"/>
      <c r="G5" s="379"/>
      <c r="H5" s="377" t="s">
        <v>7</v>
      </c>
      <c r="I5" s="378"/>
      <c r="J5" s="379"/>
      <c r="K5" s="377" t="s">
        <v>8</v>
      </c>
      <c r="L5" s="378"/>
      <c r="M5" s="379"/>
      <c r="N5" s="377" t="s">
        <v>9</v>
      </c>
      <c r="O5" s="378"/>
      <c r="P5" s="379"/>
    </row>
    <row r="6" spans="1:16" ht="18" thickBot="1" x14ac:dyDescent="0.45">
      <c r="A6" s="375"/>
      <c r="B6" s="121" t="s">
        <v>1</v>
      </c>
      <c r="C6" s="122" t="s">
        <v>2</v>
      </c>
      <c r="D6" s="123" t="s">
        <v>164</v>
      </c>
      <c r="E6" s="68" t="s">
        <v>1</v>
      </c>
      <c r="F6" s="66" t="s">
        <v>2</v>
      </c>
      <c r="G6" s="3" t="s">
        <v>164</v>
      </c>
      <c r="H6" s="68" t="s">
        <v>1</v>
      </c>
      <c r="I6" s="66" t="s">
        <v>2</v>
      </c>
      <c r="J6" s="3" t="s">
        <v>164</v>
      </c>
      <c r="K6" s="68" t="s">
        <v>1</v>
      </c>
      <c r="L6" s="66" t="s">
        <v>2</v>
      </c>
      <c r="M6" s="3" t="s">
        <v>164</v>
      </c>
      <c r="N6" s="68" t="s">
        <v>1</v>
      </c>
      <c r="O6" s="66" t="s">
        <v>2</v>
      </c>
      <c r="P6" s="3" t="s">
        <v>164</v>
      </c>
    </row>
    <row r="7" spans="1:16" ht="18" thickBot="1" x14ac:dyDescent="0.45">
      <c r="A7" s="375"/>
      <c r="B7" s="116" t="s">
        <v>3</v>
      </c>
      <c r="C7" s="117" t="s">
        <v>3</v>
      </c>
      <c r="D7" s="115" t="s">
        <v>4</v>
      </c>
      <c r="E7" s="120" t="s">
        <v>3</v>
      </c>
      <c r="F7" s="92" t="s">
        <v>3</v>
      </c>
      <c r="G7" s="93" t="s">
        <v>4</v>
      </c>
      <c r="H7" s="91" t="s">
        <v>3</v>
      </c>
      <c r="I7" s="92" t="s">
        <v>3</v>
      </c>
      <c r="J7" s="93" t="s">
        <v>4</v>
      </c>
      <c r="K7" s="91" t="s">
        <v>3</v>
      </c>
      <c r="L7" s="92" t="s">
        <v>3</v>
      </c>
      <c r="M7" s="93" t="s">
        <v>4</v>
      </c>
      <c r="N7" s="91" t="s">
        <v>3</v>
      </c>
      <c r="O7" s="92" t="s">
        <v>3</v>
      </c>
      <c r="P7" s="93" t="s">
        <v>4</v>
      </c>
    </row>
    <row r="8" spans="1:16" ht="17.25" x14ac:dyDescent="0.4">
      <c r="A8" s="118" t="s">
        <v>57</v>
      </c>
      <c r="B8" s="250">
        <f>'کاربرگ فروش '!B13</f>
        <v>100000000</v>
      </c>
      <c r="C8" s="138">
        <f>فروش!C15</f>
        <v>0</v>
      </c>
      <c r="D8" s="128">
        <f>C8/B8*100</f>
        <v>0</v>
      </c>
      <c r="E8" s="146">
        <f>'کاربرگ فروش '!I13</f>
        <v>41800000</v>
      </c>
      <c r="F8" s="46">
        <f>فروش!F15</f>
        <v>0</v>
      </c>
      <c r="G8" s="34">
        <f t="shared" ref="G8:G19" si="0">F8/E8*100</f>
        <v>0</v>
      </c>
      <c r="H8" s="45">
        <f>فروش!H15</f>
        <v>108800000</v>
      </c>
      <c r="I8" s="46">
        <f>فروش!I15</f>
        <v>0</v>
      </c>
      <c r="J8" s="34">
        <f t="shared" ref="J8:J19" si="1">I8/H8*100</f>
        <v>0</v>
      </c>
      <c r="K8" s="45">
        <f>فروش!K15</f>
        <v>75500000</v>
      </c>
      <c r="L8" s="46">
        <f>فروش!L15</f>
        <v>0</v>
      </c>
      <c r="M8" s="34">
        <f>L8/K8*100</f>
        <v>0</v>
      </c>
      <c r="N8" s="45">
        <f>فروش!N15</f>
        <v>0</v>
      </c>
      <c r="O8" s="46">
        <f>فروش!O15</f>
        <v>0</v>
      </c>
      <c r="P8" s="34" t="e">
        <f>O8/N8*100</f>
        <v>#DIV/0!</v>
      </c>
    </row>
    <row r="9" spans="1:16" ht="18" thickBot="1" x14ac:dyDescent="0.45">
      <c r="A9" s="119" t="s">
        <v>168</v>
      </c>
      <c r="B9" s="247">
        <f>-'بهای تمام شده'!B17</f>
        <v>-3161785</v>
      </c>
      <c r="C9" s="36">
        <f>-'بهای تمام شده'!C17</f>
        <v>0</v>
      </c>
      <c r="D9" s="37">
        <f>C9/B9*100</f>
        <v>0</v>
      </c>
      <c r="E9" s="41">
        <f>-'بهای تمام شده'!E17</f>
        <v>-203065</v>
      </c>
      <c r="F9" s="15">
        <f>-'بهای تمام شده'!F17</f>
        <v>0</v>
      </c>
      <c r="G9" s="114">
        <f t="shared" si="0"/>
        <v>0</v>
      </c>
      <c r="H9" s="113">
        <f>-'بهای تمام شده'!H17</f>
        <v>-1112616</v>
      </c>
      <c r="I9" s="15">
        <f>-'هزینه سربار تولید '!I19</f>
        <v>0</v>
      </c>
      <c r="J9" s="114">
        <f t="shared" si="1"/>
        <v>0</v>
      </c>
      <c r="K9" s="12">
        <f>-'بهای تمام شده'!K17</f>
        <v>-3602374</v>
      </c>
      <c r="L9" s="36">
        <f>-'بهای تمام شده'!O17</f>
        <v>0</v>
      </c>
      <c r="M9" s="37" t="e">
        <f>L9/L9*100</f>
        <v>#DIV/0!</v>
      </c>
      <c r="N9" s="50">
        <f>-'بهای تمام شده'!N17</f>
        <v>0</v>
      </c>
      <c r="O9" s="51">
        <f>-'هزینه سربار تولید '!O19</f>
        <v>0</v>
      </c>
      <c r="P9" s="37" t="e">
        <f>O9/O9*100</f>
        <v>#DIV/0!</v>
      </c>
    </row>
    <row r="10" spans="1:16" ht="18" thickBot="1" x14ac:dyDescent="0.45">
      <c r="A10" s="77" t="s">
        <v>169</v>
      </c>
      <c r="B10" s="251">
        <f>SUM(B8:B9)</f>
        <v>96838215</v>
      </c>
      <c r="C10" s="117">
        <f>SUM(C8:C9)</f>
        <v>0</v>
      </c>
      <c r="D10" s="115">
        <f>C10/B10*100</f>
        <v>0</v>
      </c>
      <c r="E10" s="153">
        <f>SUM(E8:E9)</f>
        <v>41596935</v>
      </c>
      <c r="F10" s="100">
        <f>SUM(F8:F9)</f>
        <v>0</v>
      </c>
      <c r="G10" s="115">
        <f t="shared" si="0"/>
        <v>0</v>
      </c>
      <c r="H10" s="99">
        <f>SUM(H8:H9)</f>
        <v>107687384</v>
      </c>
      <c r="I10" s="100">
        <f>SUM(I8:I9)</f>
        <v>0</v>
      </c>
      <c r="J10" s="115">
        <f t="shared" si="1"/>
        <v>0</v>
      </c>
      <c r="K10" s="99">
        <f>SUM(K8:K9)</f>
        <v>71897626</v>
      </c>
      <c r="L10" s="100">
        <f>SUM(L8:L9)</f>
        <v>0</v>
      </c>
      <c r="M10" s="115">
        <f>L10/K10*100</f>
        <v>0</v>
      </c>
      <c r="N10" s="99">
        <f>SUM(N8:N9)</f>
        <v>0</v>
      </c>
      <c r="O10" s="100">
        <f>SUM(O8:O9)</f>
        <v>0</v>
      </c>
      <c r="P10" s="115" t="e">
        <f t="shared" ref="P10:P19" si="2">O10/N10*100</f>
        <v>#DIV/0!</v>
      </c>
    </row>
    <row r="11" spans="1:16" ht="17.25" x14ac:dyDescent="0.4">
      <c r="A11" s="107" t="s">
        <v>170</v>
      </c>
      <c r="B11" s="194">
        <f>-'هزینه اداری و فروش '!B33</f>
        <v>-36025</v>
      </c>
      <c r="C11" s="46">
        <f>-'هزینه اداری و فروش '!C33</f>
        <v>0</v>
      </c>
      <c r="D11" s="34">
        <f>C11/B11*100</f>
        <v>0</v>
      </c>
      <c r="E11" s="61">
        <f>-'هزینه اداری و فروش '!E33</f>
        <v>-855024</v>
      </c>
      <c r="F11" s="46">
        <f>-'هزینه اداری و فروش '!F33</f>
        <v>0</v>
      </c>
      <c r="G11" s="34">
        <f t="shared" si="0"/>
        <v>0</v>
      </c>
      <c r="H11" s="45">
        <f>-'هزینه اداری و فروش '!H33</f>
        <v>-1696747</v>
      </c>
      <c r="I11" s="46">
        <f>-'هزینه اداری و فروش '!I33</f>
        <v>0</v>
      </c>
      <c r="J11" s="34">
        <f t="shared" si="1"/>
        <v>0</v>
      </c>
      <c r="K11" s="45">
        <f>-'هزینه اداری و فروش '!K33</f>
        <v>-895007</v>
      </c>
      <c r="L11" s="46">
        <f>-'هزینه اداری و فروش '!L33</f>
        <v>0</v>
      </c>
      <c r="M11" s="34">
        <f>L11/K11*100</f>
        <v>0</v>
      </c>
      <c r="N11" s="45">
        <f>-'هزینه اداری و فروش '!N33</f>
        <v>0</v>
      </c>
      <c r="O11" s="46">
        <f>-'هزینه اداری و فروش '!O33</f>
        <v>0</v>
      </c>
      <c r="P11" s="34" t="e">
        <f t="shared" si="2"/>
        <v>#DIV/0!</v>
      </c>
    </row>
    <row r="12" spans="1:16" ht="17.25" x14ac:dyDescent="0.4">
      <c r="A12" s="70" t="s">
        <v>171</v>
      </c>
      <c r="B12" s="227"/>
      <c r="C12" s="307"/>
      <c r="D12" s="35" t="e">
        <f>C12/B12*100</f>
        <v>#DIV/0!</v>
      </c>
      <c r="E12" s="308"/>
      <c r="F12" s="307"/>
      <c r="G12" s="35" t="e">
        <f t="shared" si="0"/>
        <v>#DIV/0!</v>
      </c>
      <c r="H12" s="227"/>
      <c r="I12" s="307"/>
      <c r="J12" s="35" t="e">
        <f t="shared" si="1"/>
        <v>#DIV/0!</v>
      </c>
      <c r="K12" s="227"/>
      <c r="L12" s="307"/>
      <c r="M12" s="35" t="e">
        <f>L12/K12*100</f>
        <v>#DIV/0!</v>
      </c>
      <c r="N12" s="8"/>
      <c r="O12" s="13"/>
      <c r="P12" s="35" t="e">
        <f t="shared" si="2"/>
        <v>#DIV/0!</v>
      </c>
    </row>
    <row r="13" spans="1:16" ht="18" thickBot="1" x14ac:dyDescent="0.45">
      <c r="A13" s="71" t="s">
        <v>172</v>
      </c>
      <c r="B13" s="252">
        <f>'هزینه و در آمد غیرعملیاتی '!B13</f>
        <v>996394</v>
      </c>
      <c r="C13" s="264">
        <f>'هزینه و در آمد غیرعملیاتی '!C13</f>
        <v>0</v>
      </c>
      <c r="D13" s="114" t="e">
        <f>C13/C13*100</f>
        <v>#DIV/0!</v>
      </c>
      <c r="E13" s="296">
        <f>'هزینه و در آمد غیرعملیاتی '!E13</f>
        <v>1745187</v>
      </c>
      <c r="F13" s="261">
        <f>'هزینه و در آمد غیرعملیاتی '!F13</f>
        <v>0</v>
      </c>
      <c r="G13" s="114">
        <f t="shared" si="0"/>
        <v>0</v>
      </c>
      <c r="H13" s="252">
        <f>'هزینه و در آمد غیرعملیاتی '!H13</f>
        <v>0</v>
      </c>
      <c r="I13" s="264">
        <f>'هزینه و در آمد غیرعملیاتی '!I13</f>
        <v>0</v>
      </c>
      <c r="J13" s="114" t="e">
        <f t="shared" si="1"/>
        <v>#DIV/0!</v>
      </c>
      <c r="K13" s="252">
        <f>'هزینه و در آمد غیرعملیاتی '!K13</f>
        <v>4604384</v>
      </c>
      <c r="L13" s="264">
        <f>'هزینه و در آمد غیرعملیاتی '!L13</f>
        <v>0</v>
      </c>
      <c r="M13" s="114">
        <f>L13/K13*100</f>
        <v>0</v>
      </c>
      <c r="N13" s="156">
        <f>'هزینه و در آمد غیرعملیاتی '!N13</f>
        <v>0</v>
      </c>
      <c r="O13" s="155">
        <f>'هزینه و در آمد غیرعملیاتی '!O13</f>
        <v>0</v>
      </c>
      <c r="P13" s="114" t="e">
        <f t="shared" si="2"/>
        <v>#DIV/0!</v>
      </c>
    </row>
    <row r="14" spans="1:16" ht="18" thickBot="1" x14ac:dyDescent="0.45">
      <c r="A14" s="96" t="s">
        <v>173</v>
      </c>
      <c r="B14" s="249">
        <f>B10+B11+B12+B13</f>
        <v>97798584</v>
      </c>
      <c r="C14" s="100">
        <f>C10+C11+C12+C13</f>
        <v>0</v>
      </c>
      <c r="D14" s="115" t="e">
        <f>C14/C14*100</f>
        <v>#DIV/0!</v>
      </c>
      <c r="E14" s="201">
        <f>E10+E11+E12+E13</f>
        <v>42487098</v>
      </c>
      <c r="F14" s="266">
        <f>F10+F11+F12+F13</f>
        <v>0</v>
      </c>
      <c r="G14" s="117">
        <f t="shared" si="0"/>
        <v>0</v>
      </c>
      <c r="H14" s="266">
        <f>H10+H11+H12+H13</f>
        <v>105990637</v>
      </c>
      <c r="I14" s="258">
        <f>I10+I11+I12+I13</f>
        <v>0</v>
      </c>
      <c r="J14" s="117">
        <f t="shared" si="1"/>
        <v>0</v>
      </c>
      <c r="K14" s="266">
        <f>K10+K11+K12+K13</f>
        <v>75607003</v>
      </c>
      <c r="L14" s="266">
        <f>L11+L12+L13</f>
        <v>0</v>
      </c>
      <c r="M14" s="117">
        <f>L14/K14*100</f>
        <v>0</v>
      </c>
      <c r="N14" s="100">
        <f>N10+N11+N12+N13</f>
        <v>0</v>
      </c>
      <c r="O14" s="100">
        <f>O10+O11+O13</f>
        <v>0</v>
      </c>
      <c r="P14" s="115" t="e">
        <f t="shared" si="2"/>
        <v>#DIV/0!</v>
      </c>
    </row>
    <row r="15" spans="1:16" ht="18" thickBot="1" x14ac:dyDescent="0.45">
      <c r="A15" s="82" t="s">
        <v>196</v>
      </c>
      <c r="B15" s="253"/>
      <c r="C15" s="125"/>
      <c r="D15" s="129" t="e">
        <f>C15/B15*100</f>
        <v>#DIV/0!</v>
      </c>
      <c r="E15" s="303"/>
      <c r="F15" s="304"/>
      <c r="G15" s="127" t="e">
        <f t="shared" si="0"/>
        <v>#DIV/0!</v>
      </c>
      <c r="H15" s="304"/>
      <c r="I15" s="304"/>
      <c r="J15" s="127" t="e">
        <f t="shared" si="1"/>
        <v>#DIV/0!</v>
      </c>
      <c r="K15" s="304"/>
      <c r="L15" s="304"/>
      <c r="M15" s="127" t="e">
        <f>L15/L15*100</f>
        <v>#DIV/0!</v>
      </c>
      <c r="N15" s="125"/>
      <c r="O15" s="125"/>
      <c r="P15" s="129" t="e">
        <f t="shared" si="2"/>
        <v>#DIV/0!</v>
      </c>
    </row>
    <row r="16" spans="1:16" ht="18" thickBot="1" x14ac:dyDescent="0.45">
      <c r="A16" s="124" t="s">
        <v>197</v>
      </c>
      <c r="B16" s="254">
        <f>B14-B15</f>
        <v>97798584</v>
      </c>
      <c r="C16" s="160">
        <f>C14-C15</f>
        <v>0</v>
      </c>
      <c r="D16" s="85">
        <f>C16/B16*100</f>
        <v>0</v>
      </c>
      <c r="E16" s="254">
        <f>E14-E15</f>
        <v>42487098</v>
      </c>
      <c r="F16" s="305">
        <f>F14-F15</f>
        <v>0</v>
      </c>
      <c r="G16" s="85">
        <f t="shared" si="0"/>
        <v>0</v>
      </c>
      <c r="H16" s="254">
        <f>H14-H15</f>
        <v>105990637</v>
      </c>
      <c r="I16" s="305">
        <f>I14-I15</f>
        <v>0</v>
      </c>
      <c r="J16" s="85">
        <f t="shared" si="1"/>
        <v>0</v>
      </c>
      <c r="K16" s="254">
        <f>K14-K15</f>
        <v>75607003</v>
      </c>
      <c r="L16" s="305">
        <f>L14-L15</f>
        <v>0</v>
      </c>
      <c r="M16" s="85" t="e">
        <f>L16/L16*100</f>
        <v>#DIV/0!</v>
      </c>
      <c r="N16" s="159">
        <f>N14-N15</f>
        <v>0</v>
      </c>
      <c r="O16" s="160">
        <f>O14-O15</f>
        <v>0</v>
      </c>
      <c r="P16" s="85" t="e">
        <f t="shared" si="2"/>
        <v>#DIV/0!</v>
      </c>
    </row>
    <row r="17" spans="1:16" ht="17.25" x14ac:dyDescent="0.4">
      <c r="A17" s="69" t="s">
        <v>174</v>
      </c>
      <c r="B17" s="7"/>
      <c r="C17" s="25"/>
      <c r="D17" s="34" t="e">
        <f>C17/C17*100</f>
        <v>#DIV/0!</v>
      </c>
      <c r="E17" s="226"/>
      <c r="F17" s="289"/>
      <c r="G17" s="34" t="e">
        <f t="shared" si="0"/>
        <v>#DIV/0!</v>
      </c>
      <c r="H17" s="226"/>
      <c r="I17" s="289"/>
      <c r="J17" s="34" t="e">
        <f t="shared" si="1"/>
        <v>#DIV/0!</v>
      </c>
      <c r="K17" s="226"/>
      <c r="L17" s="289"/>
      <c r="M17" s="34" t="e">
        <f>L17/K17*100</f>
        <v>#DIV/0!</v>
      </c>
      <c r="N17" s="7"/>
      <c r="O17" s="25"/>
      <c r="P17" s="34" t="e">
        <f t="shared" si="2"/>
        <v>#DIV/0!</v>
      </c>
    </row>
    <row r="18" spans="1:16" ht="18" thickBot="1" x14ac:dyDescent="0.45">
      <c r="A18" s="71" t="s">
        <v>175</v>
      </c>
      <c r="B18" s="9"/>
      <c r="C18" s="28"/>
      <c r="D18" s="37" t="e">
        <f>C18/C18*100</f>
        <v>#DIV/0!</v>
      </c>
      <c r="E18" s="306"/>
      <c r="F18" s="290"/>
      <c r="G18" s="37" t="e">
        <f t="shared" si="0"/>
        <v>#DIV/0!</v>
      </c>
      <c r="H18" s="306"/>
      <c r="I18" s="290"/>
      <c r="J18" s="37" t="e">
        <f t="shared" si="1"/>
        <v>#DIV/0!</v>
      </c>
      <c r="K18" s="306"/>
      <c r="L18" s="290"/>
      <c r="M18" s="37" t="e">
        <f>L18/K18*100</f>
        <v>#DIV/0!</v>
      </c>
      <c r="N18" s="9"/>
      <c r="O18" s="28"/>
      <c r="P18" s="37" t="e">
        <f t="shared" si="2"/>
        <v>#DIV/0!</v>
      </c>
    </row>
    <row r="19" spans="1:16" ht="18" thickBot="1" x14ac:dyDescent="0.45">
      <c r="A19" s="2" t="s">
        <v>160</v>
      </c>
      <c r="B19" s="249">
        <f>B16+B17+B18</f>
        <v>97798584</v>
      </c>
      <c r="C19" s="117">
        <f>C16+C17+C18</f>
        <v>0</v>
      </c>
      <c r="D19" s="115" t="e">
        <f>C19/C19*100</f>
        <v>#DIV/0!</v>
      </c>
      <c r="E19" s="251">
        <f>E16+E17+E18</f>
        <v>42487098</v>
      </c>
      <c r="F19" s="258">
        <f>F16+F17+F18</f>
        <v>0</v>
      </c>
      <c r="G19" s="115">
        <f t="shared" si="0"/>
        <v>0</v>
      </c>
      <c r="H19" s="249">
        <f>H16+H17+H18</f>
        <v>105990637</v>
      </c>
      <c r="I19" s="266">
        <f>I16+I17+I18</f>
        <v>0</v>
      </c>
      <c r="J19" s="115">
        <f t="shared" si="1"/>
        <v>0</v>
      </c>
      <c r="K19" s="249">
        <f>K16+K17+K18</f>
        <v>75607003</v>
      </c>
      <c r="L19" s="266">
        <f>L16+L17+L18</f>
        <v>0</v>
      </c>
      <c r="M19" s="115">
        <f>L19/K19*100</f>
        <v>0</v>
      </c>
      <c r="N19" s="99">
        <f>N16+N17+N18</f>
        <v>0</v>
      </c>
      <c r="O19" s="100">
        <f>O16+O17+O18</f>
        <v>0</v>
      </c>
      <c r="P19" s="115" t="e">
        <f t="shared" si="2"/>
        <v>#DIV/0!</v>
      </c>
    </row>
  </sheetData>
  <mergeCells count="9">
    <mergeCell ref="A2:P2"/>
    <mergeCell ref="A3:P3"/>
    <mergeCell ref="A4:P4"/>
    <mergeCell ref="A5:A7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7"/>
  <sheetViews>
    <sheetView rightToLeft="1" workbookViewId="0">
      <pane xSplit="1" topLeftCell="B1" activePane="topRight" state="frozen"/>
      <selection pane="topRight" activeCell="K17" sqref="K17"/>
    </sheetView>
  </sheetViews>
  <sheetFormatPr defaultRowHeight="15" x14ac:dyDescent="0.25"/>
  <cols>
    <col min="1" max="1" width="28.71093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1" spans="1:16" ht="15.75" thickBot="1" x14ac:dyDescent="0.3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" x14ac:dyDescent="0.55000000000000004">
      <c r="A3" s="329" t="s">
        <v>44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1"/>
    </row>
    <row r="4" spans="1:16" ht="21.75" thickBot="1" x14ac:dyDescent="0.6">
      <c r="A4" s="314" t="s">
        <v>176</v>
      </c>
      <c r="B4" s="315"/>
      <c r="C4" s="315"/>
      <c r="D4" s="315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0.25" thickBot="1" x14ac:dyDescent="0.55000000000000004">
      <c r="A5" s="374" t="s">
        <v>0</v>
      </c>
      <c r="B5" s="376" t="s">
        <v>5</v>
      </c>
      <c r="C5" s="368"/>
      <c r="D5" s="368"/>
      <c r="E5" s="377" t="s">
        <v>6</v>
      </c>
      <c r="F5" s="378"/>
      <c r="G5" s="379"/>
      <c r="H5" s="377" t="s">
        <v>7</v>
      </c>
      <c r="I5" s="378"/>
      <c r="J5" s="379"/>
      <c r="K5" s="377" t="s">
        <v>8</v>
      </c>
      <c r="L5" s="378"/>
      <c r="M5" s="379"/>
      <c r="N5" s="377" t="s">
        <v>9</v>
      </c>
      <c r="O5" s="378"/>
      <c r="P5" s="379"/>
    </row>
    <row r="6" spans="1:16" ht="18" thickBot="1" x14ac:dyDescent="0.45">
      <c r="A6" s="375"/>
      <c r="B6" s="68" t="s">
        <v>1</v>
      </c>
      <c r="C6" s="66" t="s">
        <v>2</v>
      </c>
      <c r="D6" s="3" t="s">
        <v>164</v>
      </c>
      <c r="E6" s="68" t="s">
        <v>1</v>
      </c>
      <c r="F6" s="66" t="s">
        <v>2</v>
      </c>
      <c r="G6" s="3" t="s">
        <v>164</v>
      </c>
      <c r="H6" s="68" t="s">
        <v>1</v>
      </c>
      <c r="I6" s="66" t="s">
        <v>2</v>
      </c>
      <c r="J6" s="3" t="s">
        <v>164</v>
      </c>
      <c r="K6" s="68" t="s">
        <v>1</v>
      </c>
      <c r="L6" s="66" t="s">
        <v>2</v>
      </c>
      <c r="M6" s="3" t="s">
        <v>164</v>
      </c>
      <c r="N6" s="68" t="s">
        <v>1</v>
      </c>
      <c r="O6" s="66" t="s">
        <v>2</v>
      </c>
      <c r="P6" s="3" t="s">
        <v>164</v>
      </c>
    </row>
    <row r="7" spans="1:16" ht="18" thickBot="1" x14ac:dyDescent="0.45">
      <c r="A7" s="375"/>
      <c r="B7" s="94" t="s">
        <v>3</v>
      </c>
      <c r="C7" s="95" t="s">
        <v>3</v>
      </c>
      <c r="D7" s="96" t="s">
        <v>4</v>
      </c>
      <c r="E7" s="94" t="s">
        <v>3</v>
      </c>
      <c r="F7" s="95" t="s">
        <v>3</v>
      </c>
      <c r="G7" s="97" t="s">
        <v>4</v>
      </c>
      <c r="H7" s="91" t="s">
        <v>3</v>
      </c>
      <c r="I7" s="92" t="s">
        <v>3</v>
      </c>
      <c r="J7" s="93" t="s">
        <v>4</v>
      </c>
      <c r="K7" s="94" t="s">
        <v>3</v>
      </c>
      <c r="L7" s="95" t="s">
        <v>3</v>
      </c>
      <c r="M7" s="97" t="s">
        <v>4</v>
      </c>
      <c r="N7" s="91" t="s">
        <v>3</v>
      </c>
      <c r="O7" s="92" t="s">
        <v>3</v>
      </c>
      <c r="P7" s="93" t="s">
        <v>4</v>
      </c>
    </row>
    <row r="8" spans="1:16" ht="16.5" thickBot="1" x14ac:dyDescent="0.3">
      <c r="A8" s="56" t="s">
        <v>177</v>
      </c>
      <c r="B8" s="194"/>
      <c r="C8" s="214"/>
      <c r="D8" s="47" t="e">
        <f>C8/B8*100</f>
        <v>#DIV/0!</v>
      </c>
      <c r="E8" s="194"/>
      <c r="F8" s="214"/>
      <c r="G8" s="47" t="e">
        <f t="shared" ref="G8:G17" si="0">F8/E8*100</f>
        <v>#DIV/0!</v>
      </c>
      <c r="H8" s="194"/>
      <c r="I8" s="214"/>
      <c r="J8" s="47" t="e">
        <f t="shared" ref="J8:J17" si="1">I8/H8*100</f>
        <v>#DIV/0!</v>
      </c>
      <c r="K8" s="194"/>
      <c r="L8" s="214"/>
      <c r="M8" s="47" t="e">
        <f t="shared" ref="M8:M17" si="2">L8/K8*100</f>
        <v>#DIV/0!</v>
      </c>
      <c r="N8" s="45"/>
      <c r="O8" s="46"/>
      <c r="P8" s="47" t="e">
        <f t="shared" ref="P8:P17" si="3">O8/N8*100</f>
        <v>#DIV/0!</v>
      </c>
    </row>
    <row r="9" spans="1:16" ht="16.5" thickBot="1" x14ac:dyDescent="0.3">
      <c r="A9" s="57" t="s">
        <v>178</v>
      </c>
      <c r="B9" s="197">
        <f>دستمزد!C17</f>
        <v>2736785</v>
      </c>
      <c r="C9" s="215">
        <f>دستمزد!D17</f>
        <v>0</v>
      </c>
      <c r="D9" s="47">
        <f t="shared" ref="D9:D10" si="4">C9/B9*100</f>
        <v>0</v>
      </c>
      <c r="E9" s="197">
        <f>دستمزد!F17</f>
        <v>60065</v>
      </c>
      <c r="F9" s="215">
        <f>دستمزد!G17</f>
        <v>0</v>
      </c>
      <c r="G9" s="49">
        <f t="shared" si="0"/>
        <v>0</v>
      </c>
      <c r="H9" s="197">
        <f>دستمزد!I17</f>
        <v>46616</v>
      </c>
      <c r="I9" s="215">
        <f>دستمزد!J17</f>
        <v>0</v>
      </c>
      <c r="J9" s="49">
        <f t="shared" si="1"/>
        <v>0</v>
      </c>
      <c r="K9" s="197">
        <f>دستمزد!L17</f>
        <v>3480262</v>
      </c>
      <c r="L9" s="215">
        <f>دستمزد!M17</f>
        <v>0</v>
      </c>
      <c r="M9" s="49">
        <f t="shared" si="2"/>
        <v>0</v>
      </c>
      <c r="N9" s="48">
        <f>دستمزد!O17</f>
        <v>0</v>
      </c>
      <c r="O9" s="43">
        <f>دستمزد!P17</f>
        <v>0</v>
      </c>
      <c r="P9" s="49" t="e">
        <f t="shared" si="3"/>
        <v>#DIV/0!</v>
      </c>
    </row>
    <row r="10" spans="1:16" ht="16.5" thickBot="1" x14ac:dyDescent="0.3">
      <c r="A10" s="58" t="s">
        <v>179</v>
      </c>
      <c r="B10" s="213">
        <f>'هزینه سربار تولید '!B19</f>
        <v>425000</v>
      </c>
      <c r="C10" s="216">
        <f>'هزینه سربار تولید '!C19</f>
        <v>0</v>
      </c>
      <c r="D10" s="47">
        <f t="shared" si="4"/>
        <v>0</v>
      </c>
      <c r="E10" s="213">
        <f>'هزینه سربار تولید '!E19</f>
        <v>143000</v>
      </c>
      <c r="F10" s="216">
        <f>'هزینه سربار تولید '!F19</f>
        <v>0</v>
      </c>
      <c r="G10" s="52">
        <f t="shared" si="0"/>
        <v>0</v>
      </c>
      <c r="H10" s="213">
        <f>'هزینه سربار تولید '!H19</f>
        <v>1066000</v>
      </c>
      <c r="I10" s="216">
        <f>'هزینه سربار تولید '!I19</f>
        <v>0</v>
      </c>
      <c r="J10" s="52">
        <f t="shared" si="1"/>
        <v>0</v>
      </c>
      <c r="K10" s="213">
        <f>'هزینه سربار تولید '!K19</f>
        <v>122112</v>
      </c>
      <c r="L10" s="216">
        <f>'هزینه سربار تولید '!L19</f>
        <v>0</v>
      </c>
      <c r="M10" s="52">
        <f t="shared" si="2"/>
        <v>0</v>
      </c>
      <c r="N10" s="50">
        <f>'هزینه سربار تولید '!N19</f>
        <v>0</v>
      </c>
      <c r="O10" s="51">
        <f>'هزینه سربار تولید '!O19</f>
        <v>0</v>
      </c>
      <c r="P10" s="52" t="e">
        <f t="shared" si="3"/>
        <v>#DIV/0!</v>
      </c>
    </row>
    <row r="11" spans="1:16" ht="16.5" thickBot="1" x14ac:dyDescent="0.3">
      <c r="A11" s="98" t="s">
        <v>180</v>
      </c>
      <c r="B11" s="298">
        <f>B8+B9+B10</f>
        <v>3161785</v>
      </c>
      <c r="C11" s="298">
        <f>C8+C9+C10</f>
        <v>0</v>
      </c>
      <c r="D11" s="98">
        <f t="shared" ref="D11:D17" si="5">C11/B11*100</f>
        <v>0</v>
      </c>
      <c r="E11" s="249">
        <f>E8+E9+E10</f>
        <v>203065</v>
      </c>
      <c r="F11" s="266">
        <f>F8+F9+F10</f>
        <v>0</v>
      </c>
      <c r="G11" s="101">
        <f t="shared" si="0"/>
        <v>0</v>
      </c>
      <c r="H11" s="249">
        <f>H8+H9+H10</f>
        <v>1112616</v>
      </c>
      <c r="I11" s="266">
        <f>I8+I9+I10</f>
        <v>0</v>
      </c>
      <c r="J11" s="101">
        <f t="shared" si="1"/>
        <v>0</v>
      </c>
      <c r="K11" s="249">
        <f>K8+K9+K10</f>
        <v>3602374</v>
      </c>
      <c r="L11" s="266">
        <f>L8+L9+L10</f>
        <v>0</v>
      </c>
      <c r="M11" s="101">
        <f t="shared" si="2"/>
        <v>0</v>
      </c>
      <c r="N11" s="99">
        <f>N8+N9+N10</f>
        <v>0</v>
      </c>
      <c r="O11" s="100">
        <f>O8+O9+O10</f>
        <v>0</v>
      </c>
      <c r="P11" s="101" t="e">
        <f t="shared" si="3"/>
        <v>#DIV/0!</v>
      </c>
    </row>
    <row r="12" spans="1:16" ht="15.75" x14ac:dyDescent="0.25">
      <c r="A12" s="56" t="s">
        <v>181</v>
      </c>
      <c r="B12" s="194"/>
      <c r="C12" s="214"/>
      <c r="D12" s="47" t="e">
        <f t="shared" si="5"/>
        <v>#DIV/0!</v>
      </c>
      <c r="E12" s="194"/>
      <c r="F12" s="214"/>
      <c r="G12" s="47" t="e">
        <f t="shared" si="0"/>
        <v>#DIV/0!</v>
      </c>
      <c r="H12" s="194"/>
      <c r="I12" s="214"/>
      <c r="J12" s="47" t="e">
        <f t="shared" si="1"/>
        <v>#DIV/0!</v>
      </c>
      <c r="K12" s="194"/>
      <c r="L12" s="214"/>
      <c r="M12" s="47" t="e">
        <f t="shared" si="2"/>
        <v>#DIV/0!</v>
      </c>
      <c r="N12" s="45"/>
      <c r="O12" s="46"/>
      <c r="P12" s="47" t="e">
        <f t="shared" si="3"/>
        <v>#DIV/0!</v>
      </c>
    </row>
    <row r="13" spans="1:16" ht="15.75" x14ac:dyDescent="0.25">
      <c r="A13" s="57" t="s">
        <v>182</v>
      </c>
      <c r="B13" s="197"/>
      <c r="C13" s="215"/>
      <c r="D13" s="49" t="e">
        <f t="shared" si="5"/>
        <v>#DIV/0!</v>
      </c>
      <c r="E13" s="197"/>
      <c r="F13" s="215"/>
      <c r="G13" s="49" t="e">
        <f t="shared" si="0"/>
        <v>#DIV/0!</v>
      </c>
      <c r="H13" s="197"/>
      <c r="I13" s="215"/>
      <c r="J13" s="49" t="e">
        <f t="shared" si="1"/>
        <v>#DIV/0!</v>
      </c>
      <c r="K13" s="197"/>
      <c r="L13" s="215"/>
      <c r="M13" s="49" t="e">
        <f t="shared" si="2"/>
        <v>#DIV/0!</v>
      </c>
      <c r="N13" s="48"/>
      <c r="O13" s="43"/>
      <c r="P13" s="49" t="e">
        <f t="shared" si="3"/>
        <v>#DIV/0!</v>
      </c>
    </row>
    <row r="14" spans="1:16" ht="16.5" thickBot="1" x14ac:dyDescent="0.3">
      <c r="A14" s="57" t="s">
        <v>183</v>
      </c>
      <c r="B14" s="213"/>
      <c r="C14" s="216"/>
      <c r="D14" s="52" t="e">
        <f t="shared" si="5"/>
        <v>#DIV/0!</v>
      </c>
      <c r="E14" s="213"/>
      <c r="F14" s="216"/>
      <c r="G14" s="52" t="e">
        <f t="shared" si="0"/>
        <v>#DIV/0!</v>
      </c>
      <c r="H14" s="213"/>
      <c r="I14" s="216"/>
      <c r="J14" s="52" t="e">
        <f t="shared" si="1"/>
        <v>#DIV/0!</v>
      </c>
      <c r="K14" s="213"/>
      <c r="L14" s="216"/>
      <c r="M14" s="52" t="e">
        <f t="shared" si="2"/>
        <v>#DIV/0!</v>
      </c>
      <c r="N14" s="50"/>
      <c r="O14" s="51"/>
      <c r="P14" s="52" t="e">
        <f t="shared" si="3"/>
        <v>#DIV/0!</v>
      </c>
    </row>
    <row r="15" spans="1:16" ht="16.5" thickBot="1" x14ac:dyDescent="0.3">
      <c r="A15" s="111" t="s">
        <v>184</v>
      </c>
      <c r="B15" s="249">
        <f>B11+B12-B13+B14</f>
        <v>3161785</v>
      </c>
      <c r="C15" s="266">
        <f>C11+C12-C13+C14</f>
        <v>0</v>
      </c>
      <c r="D15" s="101">
        <f t="shared" si="5"/>
        <v>0</v>
      </c>
      <c r="E15" s="249">
        <f>E11+E12-E13+E14</f>
        <v>203065</v>
      </c>
      <c r="F15" s="266">
        <f>F11+F12-F13+F14</f>
        <v>0</v>
      </c>
      <c r="G15" s="101">
        <f t="shared" si="0"/>
        <v>0</v>
      </c>
      <c r="H15" s="249">
        <f>H11+H12-H13+H14</f>
        <v>1112616</v>
      </c>
      <c r="I15" s="266">
        <f>I11+I12-I13+I14</f>
        <v>0</v>
      </c>
      <c r="J15" s="101">
        <f t="shared" si="1"/>
        <v>0</v>
      </c>
      <c r="K15" s="249">
        <f>K11+K12-K13+K14</f>
        <v>3602374</v>
      </c>
      <c r="L15" s="266">
        <f>L11+L12-L13+L14</f>
        <v>0</v>
      </c>
      <c r="M15" s="101">
        <f t="shared" si="2"/>
        <v>0</v>
      </c>
      <c r="N15" s="99">
        <f>N11+N12-N13+N14</f>
        <v>0</v>
      </c>
      <c r="O15" s="100">
        <f>O11+O12-O13+O14</f>
        <v>0</v>
      </c>
      <c r="P15" s="101" t="e">
        <f t="shared" si="3"/>
        <v>#DIV/0!</v>
      </c>
    </row>
    <row r="16" spans="1:16" ht="16.5" thickBot="1" x14ac:dyDescent="0.3">
      <c r="A16" s="57" t="s">
        <v>185</v>
      </c>
      <c r="B16" s="299"/>
      <c r="C16" s="300"/>
      <c r="D16" s="102" t="e">
        <f t="shared" si="5"/>
        <v>#DIV/0!</v>
      </c>
      <c r="E16" s="299"/>
      <c r="F16" s="300"/>
      <c r="G16" s="102" t="e">
        <f t="shared" si="0"/>
        <v>#DIV/0!</v>
      </c>
      <c r="H16" s="301"/>
      <c r="I16" s="302"/>
      <c r="J16" s="103" t="e">
        <f t="shared" si="1"/>
        <v>#DIV/0!</v>
      </c>
      <c r="K16" s="301"/>
      <c r="L16" s="302"/>
      <c r="M16" s="103" t="e">
        <f t="shared" si="2"/>
        <v>#DIV/0!</v>
      </c>
      <c r="N16" s="104"/>
      <c r="O16" s="105"/>
      <c r="P16" s="106" t="e">
        <f t="shared" si="3"/>
        <v>#DIV/0!</v>
      </c>
    </row>
    <row r="17" spans="1:16" ht="16.5" thickBot="1" x14ac:dyDescent="0.3">
      <c r="A17" s="112" t="s">
        <v>168</v>
      </c>
      <c r="B17" s="249">
        <f>B15-B16</f>
        <v>3161785</v>
      </c>
      <c r="C17" s="266">
        <f>C15-C16</f>
        <v>0</v>
      </c>
      <c r="D17" s="101">
        <f t="shared" si="5"/>
        <v>0</v>
      </c>
      <c r="E17" s="249">
        <f>E15-E16</f>
        <v>203065</v>
      </c>
      <c r="F17" s="266">
        <f>F15-F16</f>
        <v>0</v>
      </c>
      <c r="G17" s="101">
        <f t="shared" si="0"/>
        <v>0</v>
      </c>
      <c r="H17" s="249">
        <f>H15-H16</f>
        <v>1112616</v>
      </c>
      <c r="I17" s="266">
        <f>I15-I16</f>
        <v>0</v>
      </c>
      <c r="J17" s="101">
        <f t="shared" si="1"/>
        <v>0</v>
      </c>
      <c r="K17" s="249">
        <f>K15-K16</f>
        <v>3602374</v>
      </c>
      <c r="L17" s="266">
        <f>L15-L16</f>
        <v>0</v>
      </c>
      <c r="M17" s="101">
        <f t="shared" si="2"/>
        <v>0</v>
      </c>
      <c r="N17" s="99">
        <f>N15-N16</f>
        <v>0</v>
      </c>
      <c r="O17" s="100">
        <f>O15-O16</f>
        <v>0</v>
      </c>
      <c r="P17" s="101" t="e">
        <f t="shared" si="3"/>
        <v>#DIV/0!</v>
      </c>
    </row>
  </sheetData>
  <mergeCells count="9">
    <mergeCell ref="A2:P2"/>
    <mergeCell ref="A3:P3"/>
    <mergeCell ref="A4:P4"/>
    <mergeCell ref="A5:A7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9"/>
  <sheetViews>
    <sheetView rightToLeft="1" topLeftCell="A4" workbookViewId="0">
      <pane xSplit="1" topLeftCell="B1" activePane="topRight" state="frozen"/>
      <selection pane="topRight" activeCell="K19" sqref="K19"/>
    </sheetView>
  </sheetViews>
  <sheetFormatPr defaultRowHeight="15" x14ac:dyDescent="0.25"/>
  <cols>
    <col min="1" max="1" width="26.71093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1" spans="1:16" ht="15.75" thickBot="1" x14ac:dyDescent="0.3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" x14ac:dyDescent="0.55000000000000004">
      <c r="A3" s="329" t="s">
        <v>44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1"/>
    </row>
    <row r="4" spans="1:16" ht="21.75" thickBot="1" x14ac:dyDescent="0.6">
      <c r="A4" s="314" t="s">
        <v>186</v>
      </c>
      <c r="B4" s="315"/>
      <c r="C4" s="315"/>
      <c r="D4" s="315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6" ht="20.25" thickBot="1" x14ac:dyDescent="0.55000000000000004">
      <c r="A5" s="320" t="s">
        <v>0</v>
      </c>
      <c r="B5" s="376" t="s">
        <v>5</v>
      </c>
      <c r="C5" s="368"/>
      <c r="D5" s="369"/>
      <c r="E5" s="377" t="s">
        <v>6</v>
      </c>
      <c r="F5" s="378"/>
      <c r="G5" s="379"/>
      <c r="H5" s="377" t="s">
        <v>7</v>
      </c>
      <c r="I5" s="378"/>
      <c r="J5" s="379"/>
      <c r="K5" s="377" t="s">
        <v>8</v>
      </c>
      <c r="L5" s="378"/>
      <c r="M5" s="379"/>
      <c r="N5" s="377" t="s">
        <v>9</v>
      </c>
      <c r="O5" s="378"/>
      <c r="P5" s="379"/>
    </row>
    <row r="6" spans="1:16" ht="18" thickBot="1" x14ac:dyDescent="0.45">
      <c r="A6" s="321"/>
      <c r="B6" s="68" t="s">
        <v>1</v>
      </c>
      <c r="C6" s="66" t="s">
        <v>2</v>
      </c>
      <c r="D6" s="3" t="s">
        <v>164</v>
      </c>
      <c r="E6" s="68" t="s">
        <v>1</v>
      </c>
      <c r="F6" s="66" t="s">
        <v>2</v>
      </c>
      <c r="G6" s="3" t="s">
        <v>164</v>
      </c>
      <c r="H6" s="68" t="s">
        <v>1</v>
      </c>
      <c r="I6" s="66" t="s">
        <v>2</v>
      </c>
      <c r="J6" s="3" t="s">
        <v>164</v>
      </c>
      <c r="K6" s="68" t="s">
        <v>1</v>
      </c>
      <c r="L6" s="66" t="s">
        <v>2</v>
      </c>
      <c r="M6" s="3" t="s">
        <v>164</v>
      </c>
      <c r="N6" s="68" t="s">
        <v>1</v>
      </c>
      <c r="O6" s="66" t="s">
        <v>2</v>
      </c>
      <c r="P6" s="3" t="s">
        <v>164</v>
      </c>
    </row>
    <row r="7" spans="1:16" ht="18" thickBot="1" x14ac:dyDescent="0.45">
      <c r="A7" s="322"/>
      <c r="B7" s="91" t="s">
        <v>3</v>
      </c>
      <c r="C7" s="92" t="s">
        <v>3</v>
      </c>
      <c r="D7" s="93" t="s">
        <v>4</v>
      </c>
      <c r="E7" s="91" t="s">
        <v>3</v>
      </c>
      <c r="F7" s="92" t="s">
        <v>3</v>
      </c>
      <c r="G7" s="93" t="s">
        <v>4</v>
      </c>
      <c r="H7" s="91" t="s">
        <v>3</v>
      </c>
      <c r="I7" s="92" t="s">
        <v>3</v>
      </c>
      <c r="J7" s="93" t="s">
        <v>4</v>
      </c>
      <c r="K7" s="91" t="s">
        <v>3</v>
      </c>
      <c r="L7" s="92" t="s">
        <v>3</v>
      </c>
      <c r="M7" s="93" t="s">
        <v>4</v>
      </c>
      <c r="N7" s="91" t="s">
        <v>3</v>
      </c>
      <c r="O7" s="92" t="s">
        <v>3</v>
      </c>
      <c r="P7" s="93" t="s">
        <v>4</v>
      </c>
    </row>
    <row r="8" spans="1:16" ht="15.75" x14ac:dyDescent="0.25">
      <c r="A8" s="56" t="s">
        <v>187</v>
      </c>
      <c r="B8" s="194">
        <v>10000</v>
      </c>
      <c r="C8" s="214"/>
      <c r="D8" s="47">
        <f>C8/B8*100</f>
        <v>0</v>
      </c>
      <c r="E8" s="194">
        <v>38000</v>
      </c>
      <c r="F8" s="214"/>
      <c r="G8" s="47">
        <f>F8/E8*100</f>
        <v>0</v>
      </c>
      <c r="H8" s="194">
        <v>250000</v>
      </c>
      <c r="I8" s="214"/>
      <c r="J8" s="47">
        <f>I8/H8*100</f>
        <v>0</v>
      </c>
      <c r="K8" s="194"/>
      <c r="L8" s="214"/>
      <c r="M8" s="47" t="e">
        <f>L8/K8*100</f>
        <v>#DIV/0!</v>
      </c>
      <c r="N8" s="45"/>
      <c r="O8" s="46"/>
      <c r="P8" s="47" t="e">
        <f>O8/N8*100</f>
        <v>#DIV/0!</v>
      </c>
    </row>
    <row r="9" spans="1:16" ht="15.75" x14ac:dyDescent="0.25">
      <c r="A9" s="57" t="s">
        <v>188</v>
      </c>
      <c r="B9" s="197">
        <v>45000</v>
      </c>
      <c r="C9" s="215"/>
      <c r="D9" s="49">
        <f>C9/B9*100</f>
        <v>0</v>
      </c>
      <c r="E9" s="197">
        <v>45000</v>
      </c>
      <c r="F9" s="215"/>
      <c r="G9" s="49">
        <f>F9/E9*100</f>
        <v>0</v>
      </c>
      <c r="H9" s="197">
        <v>36000</v>
      </c>
      <c r="I9" s="215"/>
      <c r="J9" s="49">
        <f>I9/H9*100</f>
        <v>0</v>
      </c>
      <c r="K9" s="197"/>
      <c r="L9" s="215"/>
      <c r="M9" s="49" t="e">
        <f>L9/K9*100</f>
        <v>#DIV/0!</v>
      </c>
      <c r="N9" s="48"/>
      <c r="O9" s="43"/>
      <c r="P9" s="49" t="e">
        <f>O9/N9*100</f>
        <v>#DIV/0!</v>
      </c>
    </row>
    <row r="10" spans="1:16" ht="15.75" x14ac:dyDescent="0.25">
      <c r="A10" s="57" t="s">
        <v>76</v>
      </c>
      <c r="B10" s="197">
        <v>370000</v>
      </c>
      <c r="C10" s="215"/>
      <c r="D10" s="49">
        <f t="shared" ref="D10:D17" si="0">C10/B10*100</f>
        <v>0</v>
      </c>
      <c r="E10" s="197">
        <v>20000</v>
      </c>
      <c r="F10" s="215"/>
      <c r="G10" s="49">
        <f t="shared" ref="G10:G17" si="1">F10/E10*100</f>
        <v>0</v>
      </c>
      <c r="H10" s="197">
        <v>780000</v>
      </c>
      <c r="I10" s="215"/>
      <c r="J10" s="49">
        <f t="shared" ref="J10:J17" si="2">I10/H10*100</f>
        <v>0</v>
      </c>
      <c r="K10" s="197"/>
      <c r="L10" s="215"/>
      <c r="M10" s="49" t="e">
        <f t="shared" ref="M10:M17" si="3">L10/K10*100</f>
        <v>#DIV/0!</v>
      </c>
      <c r="N10" s="48"/>
      <c r="O10" s="43"/>
      <c r="P10" s="49" t="e">
        <f t="shared" ref="P10:P17" si="4">O10/N10*100</f>
        <v>#DIV/0!</v>
      </c>
    </row>
    <row r="11" spans="1:16" ht="15.75" x14ac:dyDescent="0.25">
      <c r="A11" s="108" t="s">
        <v>190</v>
      </c>
      <c r="B11" s="197"/>
      <c r="C11" s="215"/>
      <c r="D11" s="49" t="e">
        <f t="shared" si="0"/>
        <v>#DIV/0!</v>
      </c>
      <c r="E11" s="197">
        <v>40000</v>
      </c>
      <c r="F11" s="215"/>
      <c r="G11" s="49">
        <f t="shared" si="1"/>
        <v>0</v>
      </c>
      <c r="H11" s="197"/>
      <c r="I11" s="215"/>
      <c r="J11" s="49" t="e">
        <f t="shared" si="2"/>
        <v>#DIV/0!</v>
      </c>
      <c r="K11" s="197">
        <v>122112</v>
      </c>
      <c r="L11" s="215"/>
      <c r="M11" s="49">
        <f t="shared" si="3"/>
        <v>0</v>
      </c>
      <c r="N11" s="48"/>
      <c r="O11" s="43"/>
      <c r="P11" s="49" t="e">
        <f t="shared" si="4"/>
        <v>#DIV/0!</v>
      </c>
    </row>
    <row r="12" spans="1:16" ht="15.75" x14ac:dyDescent="0.25">
      <c r="A12" s="108" t="s">
        <v>189</v>
      </c>
      <c r="B12" s="197"/>
      <c r="C12" s="215"/>
      <c r="D12" s="49" t="e">
        <f t="shared" si="0"/>
        <v>#DIV/0!</v>
      </c>
      <c r="E12" s="197"/>
      <c r="F12" s="215"/>
      <c r="G12" s="49" t="e">
        <f t="shared" si="1"/>
        <v>#DIV/0!</v>
      </c>
      <c r="H12" s="197"/>
      <c r="I12" s="215"/>
      <c r="J12" s="49" t="e">
        <f t="shared" si="2"/>
        <v>#DIV/0!</v>
      </c>
      <c r="K12" s="197"/>
      <c r="L12" s="215"/>
      <c r="M12" s="49" t="e">
        <f t="shared" si="3"/>
        <v>#DIV/0!</v>
      </c>
      <c r="N12" s="48"/>
      <c r="O12" s="43"/>
      <c r="P12" s="49" t="e">
        <f t="shared" si="4"/>
        <v>#DIV/0!</v>
      </c>
    </row>
    <row r="13" spans="1:16" ht="15.75" x14ac:dyDescent="0.25">
      <c r="A13" s="109" t="s">
        <v>194</v>
      </c>
      <c r="B13" s="197"/>
      <c r="C13" s="215"/>
      <c r="D13" s="49" t="e">
        <f t="shared" si="0"/>
        <v>#DIV/0!</v>
      </c>
      <c r="E13" s="197"/>
      <c r="F13" s="215"/>
      <c r="G13" s="49" t="e">
        <f t="shared" si="1"/>
        <v>#DIV/0!</v>
      </c>
      <c r="H13" s="197"/>
      <c r="I13" s="215"/>
      <c r="J13" s="49" t="e">
        <f t="shared" si="2"/>
        <v>#DIV/0!</v>
      </c>
      <c r="K13" s="197"/>
      <c r="L13" s="215"/>
      <c r="M13" s="49" t="e">
        <f t="shared" si="3"/>
        <v>#DIV/0!</v>
      </c>
      <c r="N13" s="48"/>
      <c r="O13" s="43"/>
      <c r="P13" s="49" t="e">
        <f t="shared" si="4"/>
        <v>#DIV/0!</v>
      </c>
    </row>
    <row r="14" spans="1:16" ht="15.75" x14ac:dyDescent="0.25">
      <c r="A14" s="57" t="s">
        <v>191</v>
      </c>
      <c r="B14" s="197"/>
      <c r="C14" s="215"/>
      <c r="D14" s="49" t="e">
        <f t="shared" si="0"/>
        <v>#DIV/0!</v>
      </c>
      <c r="E14" s="197"/>
      <c r="F14" s="215"/>
      <c r="G14" s="49" t="e">
        <f t="shared" si="1"/>
        <v>#DIV/0!</v>
      </c>
      <c r="H14" s="197"/>
      <c r="I14" s="215"/>
      <c r="J14" s="49" t="e">
        <f t="shared" si="2"/>
        <v>#DIV/0!</v>
      </c>
      <c r="K14" s="197"/>
      <c r="L14" s="215"/>
      <c r="M14" s="49" t="e">
        <f t="shared" si="3"/>
        <v>#DIV/0!</v>
      </c>
      <c r="N14" s="48"/>
      <c r="O14" s="43"/>
      <c r="P14" s="49" t="e">
        <f t="shared" si="4"/>
        <v>#DIV/0!</v>
      </c>
    </row>
    <row r="15" spans="1:16" ht="15.75" x14ac:dyDescent="0.25">
      <c r="A15" s="57" t="s">
        <v>192</v>
      </c>
      <c r="B15" s="197"/>
      <c r="C15" s="215"/>
      <c r="D15" s="49" t="e">
        <f t="shared" si="0"/>
        <v>#DIV/0!</v>
      </c>
      <c r="E15" s="197"/>
      <c r="F15" s="215"/>
      <c r="G15" s="49" t="e">
        <f t="shared" si="1"/>
        <v>#DIV/0!</v>
      </c>
      <c r="H15" s="197"/>
      <c r="I15" s="215"/>
      <c r="J15" s="49" t="e">
        <f t="shared" si="2"/>
        <v>#DIV/0!</v>
      </c>
      <c r="K15" s="197"/>
      <c r="L15" s="215"/>
      <c r="M15" s="49" t="e">
        <f t="shared" si="3"/>
        <v>#DIV/0!</v>
      </c>
      <c r="N15" s="48"/>
      <c r="O15" s="43"/>
      <c r="P15" s="49" t="e">
        <f t="shared" si="4"/>
        <v>#DIV/0!</v>
      </c>
    </row>
    <row r="16" spans="1:16" ht="15.75" x14ac:dyDescent="0.25">
      <c r="A16" s="57" t="s">
        <v>193</v>
      </c>
      <c r="B16" s="197"/>
      <c r="C16" s="215"/>
      <c r="D16" s="49" t="e">
        <f t="shared" si="0"/>
        <v>#DIV/0!</v>
      </c>
      <c r="E16" s="197"/>
      <c r="F16" s="215"/>
      <c r="G16" s="49" t="e">
        <f t="shared" si="1"/>
        <v>#DIV/0!</v>
      </c>
      <c r="H16" s="197"/>
      <c r="I16" s="215"/>
      <c r="J16" s="49" t="e">
        <f t="shared" si="2"/>
        <v>#DIV/0!</v>
      </c>
      <c r="K16" s="197"/>
      <c r="L16" s="215"/>
      <c r="M16" s="49" t="e">
        <f t="shared" si="3"/>
        <v>#DIV/0!</v>
      </c>
      <c r="N16" s="48"/>
      <c r="O16" s="43"/>
      <c r="P16" s="49" t="e">
        <f t="shared" si="4"/>
        <v>#DIV/0!</v>
      </c>
    </row>
    <row r="17" spans="1:16" ht="15.75" x14ac:dyDescent="0.25">
      <c r="A17" s="57" t="s">
        <v>84</v>
      </c>
      <c r="B17" s="197"/>
      <c r="C17" s="215"/>
      <c r="D17" s="49" t="e">
        <f t="shared" si="0"/>
        <v>#DIV/0!</v>
      </c>
      <c r="E17" s="197"/>
      <c r="F17" s="215"/>
      <c r="G17" s="49" t="e">
        <f t="shared" si="1"/>
        <v>#DIV/0!</v>
      </c>
      <c r="H17" s="197"/>
      <c r="I17" s="215"/>
      <c r="J17" s="49" t="e">
        <f t="shared" si="2"/>
        <v>#DIV/0!</v>
      </c>
      <c r="K17" s="197"/>
      <c r="L17" s="215"/>
      <c r="M17" s="49" t="e">
        <f t="shared" si="3"/>
        <v>#DIV/0!</v>
      </c>
      <c r="N17" s="48"/>
      <c r="O17" s="43"/>
      <c r="P17" s="49" t="e">
        <f t="shared" si="4"/>
        <v>#DIV/0!</v>
      </c>
    </row>
    <row r="18" spans="1:16" ht="16.5" thickBot="1" x14ac:dyDescent="0.3">
      <c r="A18" s="58" t="s">
        <v>195</v>
      </c>
      <c r="B18" s="213"/>
      <c r="C18" s="216"/>
      <c r="D18" s="52" t="e">
        <f>C18/B18*100</f>
        <v>#DIV/0!</v>
      </c>
      <c r="E18" s="213"/>
      <c r="F18" s="216"/>
      <c r="G18" s="52" t="e">
        <f>F18/E18*100</f>
        <v>#DIV/0!</v>
      </c>
      <c r="H18" s="213"/>
      <c r="I18" s="216"/>
      <c r="J18" s="52" t="e">
        <f>I18/H18*100</f>
        <v>#DIV/0!</v>
      </c>
      <c r="K18" s="213"/>
      <c r="L18" s="216"/>
      <c r="M18" s="52" t="e">
        <f>L18/K18*100</f>
        <v>#DIV/0!</v>
      </c>
      <c r="N18" s="50"/>
      <c r="O18" s="51"/>
      <c r="P18" s="52" t="e">
        <f>O18/N18*100</f>
        <v>#DIV/0!</v>
      </c>
    </row>
    <row r="19" spans="1:16" ht="16.5" thickBot="1" x14ac:dyDescent="0.3">
      <c r="A19" s="110" t="s">
        <v>71</v>
      </c>
      <c r="B19" s="203">
        <f>SUM(B8:B18)</f>
        <v>425000</v>
      </c>
      <c r="C19" s="297">
        <f>SUM(C8:C18)</f>
        <v>0</v>
      </c>
      <c r="D19" s="44">
        <f>C19/B19*100</f>
        <v>0</v>
      </c>
      <c r="E19" s="203">
        <f>SUM(E8:E18)</f>
        <v>143000</v>
      </c>
      <c r="F19" s="203">
        <f>SUM(F8:F18)</f>
        <v>0</v>
      </c>
      <c r="G19" s="44">
        <f>F19/E19*100</f>
        <v>0</v>
      </c>
      <c r="H19" s="203">
        <f>SUM(H8:H18)</f>
        <v>1066000</v>
      </c>
      <c r="I19" s="203">
        <f>SUM(I8:I18)</f>
        <v>0</v>
      </c>
      <c r="J19" s="44">
        <f>I19/H19*100</f>
        <v>0</v>
      </c>
      <c r="K19" s="203">
        <f>SUM(K8:K18)</f>
        <v>122112</v>
      </c>
      <c r="L19" s="203">
        <f>SUM(L8:L18)</f>
        <v>0</v>
      </c>
      <c r="M19" s="44">
        <f>L19/K19*100</f>
        <v>0</v>
      </c>
      <c r="N19" s="44">
        <f>SUM(N8:N18)</f>
        <v>0</v>
      </c>
      <c r="O19" s="44">
        <f>SUM(O8:O18)</f>
        <v>0</v>
      </c>
      <c r="P19" s="44" t="e">
        <f>O19/N19*100</f>
        <v>#DIV/0!</v>
      </c>
    </row>
  </sheetData>
  <mergeCells count="9">
    <mergeCell ref="A2:P2"/>
    <mergeCell ref="A3:P3"/>
    <mergeCell ref="A4:P4"/>
    <mergeCell ref="A5:A7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Q17"/>
  <sheetViews>
    <sheetView rightToLeft="1" topLeftCell="B1" workbookViewId="0">
      <pane xSplit="1" topLeftCell="C1" activePane="topRight" state="frozen"/>
      <selection activeCell="B1" sqref="B1"/>
      <selection pane="topRight" activeCell="L17" sqref="L17"/>
    </sheetView>
  </sheetViews>
  <sheetFormatPr defaultRowHeight="15" x14ac:dyDescent="0.25"/>
  <cols>
    <col min="2" max="2" width="26.7109375" bestFit="1" customWidth="1"/>
    <col min="3" max="3" width="12.140625" bestFit="1" customWidth="1"/>
    <col min="4" max="4" width="9.28515625" bestFit="1" customWidth="1"/>
    <col min="5" max="5" width="7.42578125" bestFit="1" customWidth="1"/>
    <col min="6" max="6" width="11" bestFit="1" customWidth="1"/>
    <col min="8" max="8" width="7.42578125" bestFit="1" customWidth="1"/>
    <col min="9" max="9" width="9.42578125" bestFit="1" customWidth="1"/>
    <col min="10" max="10" width="6.5703125" bestFit="1" customWidth="1"/>
    <col min="11" max="11" width="7.42578125" bestFit="1" customWidth="1"/>
    <col min="12" max="12" width="12.140625" bestFit="1" customWidth="1"/>
    <col min="13" max="13" width="9.28515625" bestFit="1" customWidth="1"/>
    <col min="14" max="14" width="7.42578125" bestFit="1" customWidth="1"/>
    <col min="15" max="15" width="11" bestFit="1" customWidth="1"/>
    <col min="16" max="16" width="6.42578125" bestFit="1" customWidth="1"/>
    <col min="17" max="17" width="7.42578125" bestFit="1" customWidth="1"/>
  </cols>
  <sheetData>
    <row r="2" spans="2:17" ht="15.75" thickBot="1" x14ac:dyDescent="0.3"/>
    <row r="3" spans="2:17" ht="21" x14ac:dyDescent="0.55000000000000004">
      <c r="B3" s="311" t="s">
        <v>10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2:17" ht="21" x14ac:dyDescent="0.55000000000000004">
      <c r="B4" s="329" t="s">
        <v>44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1"/>
    </row>
    <row r="5" spans="2:17" ht="21.75" thickBot="1" x14ac:dyDescent="0.6">
      <c r="B5" s="314" t="s">
        <v>198</v>
      </c>
      <c r="C5" s="315"/>
      <c r="D5" s="315"/>
      <c r="E5" s="315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1"/>
    </row>
    <row r="6" spans="2:17" ht="20.25" thickBot="1" x14ac:dyDescent="0.55000000000000004">
      <c r="B6" s="320" t="s">
        <v>0</v>
      </c>
      <c r="C6" s="376" t="s">
        <v>5</v>
      </c>
      <c r="D6" s="368"/>
      <c r="E6" s="369"/>
      <c r="F6" s="377" t="s">
        <v>6</v>
      </c>
      <c r="G6" s="378"/>
      <c r="H6" s="379"/>
      <c r="I6" s="377" t="s">
        <v>7</v>
      </c>
      <c r="J6" s="378"/>
      <c r="K6" s="379"/>
      <c r="L6" s="377" t="s">
        <v>8</v>
      </c>
      <c r="M6" s="378"/>
      <c r="N6" s="379"/>
      <c r="O6" s="377" t="s">
        <v>9</v>
      </c>
      <c r="P6" s="378"/>
      <c r="Q6" s="379"/>
    </row>
    <row r="7" spans="2:17" ht="18" thickBot="1" x14ac:dyDescent="0.45">
      <c r="B7" s="321"/>
      <c r="C7" s="68" t="s">
        <v>1</v>
      </c>
      <c r="D7" s="66" t="s">
        <v>2</v>
      </c>
      <c r="E7" s="3" t="s">
        <v>164</v>
      </c>
      <c r="F7" s="68" t="s">
        <v>1</v>
      </c>
      <c r="G7" s="66" t="s">
        <v>2</v>
      </c>
      <c r="H7" s="3" t="s">
        <v>164</v>
      </c>
      <c r="I7" s="68" t="s">
        <v>1</v>
      </c>
      <c r="J7" s="66" t="s">
        <v>2</v>
      </c>
      <c r="K7" s="3" t="s">
        <v>164</v>
      </c>
      <c r="L7" s="68" t="s">
        <v>1</v>
      </c>
      <c r="M7" s="66" t="s">
        <v>2</v>
      </c>
      <c r="N7" s="3" t="s">
        <v>164</v>
      </c>
      <c r="O7" s="68" t="s">
        <v>1</v>
      </c>
      <c r="P7" s="66" t="s">
        <v>2</v>
      </c>
      <c r="Q7" s="3" t="s">
        <v>164</v>
      </c>
    </row>
    <row r="8" spans="2:17" ht="18" thickBot="1" x14ac:dyDescent="0.45">
      <c r="B8" s="322"/>
      <c r="C8" s="91" t="s">
        <v>3</v>
      </c>
      <c r="D8" s="92" t="s">
        <v>3</v>
      </c>
      <c r="E8" s="93" t="s">
        <v>4</v>
      </c>
      <c r="F8" s="91" t="s">
        <v>3</v>
      </c>
      <c r="G8" s="92" t="s">
        <v>3</v>
      </c>
      <c r="H8" s="93" t="s">
        <v>4</v>
      </c>
      <c r="I8" s="91" t="s">
        <v>3</v>
      </c>
      <c r="J8" s="92" t="s">
        <v>3</v>
      </c>
      <c r="K8" s="93" t="s">
        <v>4</v>
      </c>
      <c r="L8" s="91" t="s">
        <v>3</v>
      </c>
      <c r="M8" s="92" t="s">
        <v>3</v>
      </c>
      <c r="N8" s="93" t="s">
        <v>4</v>
      </c>
      <c r="O8" s="91" t="s">
        <v>3</v>
      </c>
      <c r="P8" s="92" t="s">
        <v>3</v>
      </c>
      <c r="Q8" s="93" t="s">
        <v>4</v>
      </c>
    </row>
    <row r="9" spans="2:17" ht="15.75" x14ac:dyDescent="0.25">
      <c r="B9" s="56" t="s">
        <v>198</v>
      </c>
      <c r="C9" s="194">
        <v>2500245</v>
      </c>
      <c r="D9" s="214"/>
      <c r="E9" s="47">
        <f>D9/C9*100</f>
        <v>0</v>
      </c>
      <c r="F9" s="194"/>
      <c r="G9" s="214"/>
      <c r="H9" s="47" t="e">
        <f>G9/F9*100</f>
        <v>#DIV/0!</v>
      </c>
      <c r="I9" s="194"/>
      <c r="J9" s="214"/>
      <c r="K9" s="47" t="e">
        <f>J9/I9*100</f>
        <v>#DIV/0!</v>
      </c>
      <c r="L9" s="194"/>
      <c r="M9" s="214"/>
      <c r="N9" s="47" t="e">
        <f>M9/L9*100</f>
        <v>#DIV/0!</v>
      </c>
      <c r="O9" s="45"/>
      <c r="P9" s="46"/>
      <c r="Q9" s="47" t="e">
        <f>P9/O9*100</f>
        <v>#DIV/0!</v>
      </c>
    </row>
    <row r="10" spans="2:17" ht="15.75" x14ac:dyDescent="0.25">
      <c r="B10" s="57" t="s">
        <v>199</v>
      </c>
      <c r="C10" s="197">
        <v>236540</v>
      </c>
      <c r="D10" s="215"/>
      <c r="E10" s="49">
        <f>D10/C10*100</f>
        <v>0</v>
      </c>
      <c r="F10" s="197"/>
      <c r="G10" s="215"/>
      <c r="H10" s="49" t="e">
        <f>G10/F10*100</f>
        <v>#DIV/0!</v>
      </c>
      <c r="I10" s="197"/>
      <c r="J10" s="215"/>
      <c r="K10" s="49" t="e">
        <f>J10/I10*100</f>
        <v>#DIV/0!</v>
      </c>
      <c r="L10" s="197"/>
      <c r="M10" s="215"/>
      <c r="N10" s="49" t="e">
        <f>M10/L10*100</f>
        <v>#DIV/0!</v>
      </c>
      <c r="O10" s="48"/>
      <c r="P10" s="43"/>
      <c r="Q10" s="49" t="e">
        <f>P10/O10*100</f>
        <v>#DIV/0!</v>
      </c>
    </row>
    <row r="11" spans="2:17" ht="15.75" x14ac:dyDescent="0.25">
      <c r="B11" s="57" t="s">
        <v>200</v>
      </c>
      <c r="C11" s="197"/>
      <c r="D11" s="215"/>
      <c r="E11" s="49" t="e">
        <f t="shared" ref="E11:E16" si="0">D11/C11*100</f>
        <v>#DIV/0!</v>
      </c>
      <c r="F11" s="197">
        <v>34587</v>
      </c>
      <c r="G11" s="215"/>
      <c r="H11" s="49">
        <f t="shared" ref="H11:H16" si="1">G11/F11*100</f>
        <v>0</v>
      </c>
      <c r="I11" s="197"/>
      <c r="J11" s="215"/>
      <c r="K11" s="49" t="e">
        <f t="shared" ref="K11:K16" si="2">J11/I11*100</f>
        <v>#DIV/0!</v>
      </c>
      <c r="L11" s="197"/>
      <c r="M11" s="215"/>
      <c r="N11" s="49" t="e">
        <f t="shared" ref="N11:N16" si="3">M11/L11*100</f>
        <v>#DIV/0!</v>
      </c>
      <c r="O11" s="48"/>
      <c r="P11" s="43"/>
      <c r="Q11" s="49" t="e">
        <f t="shared" ref="Q11:Q16" si="4">P11/O11*100</f>
        <v>#DIV/0!</v>
      </c>
    </row>
    <row r="12" spans="2:17" ht="15.75" x14ac:dyDescent="0.25">
      <c r="B12" s="57" t="s">
        <v>201</v>
      </c>
      <c r="C12" s="197"/>
      <c r="D12" s="215"/>
      <c r="E12" s="49" t="e">
        <f t="shared" si="0"/>
        <v>#DIV/0!</v>
      </c>
      <c r="F12" s="197">
        <v>25478</v>
      </c>
      <c r="G12" s="215"/>
      <c r="H12" s="49">
        <f t="shared" si="1"/>
        <v>0</v>
      </c>
      <c r="I12" s="197"/>
      <c r="J12" s="215"/>
      <c r="K12" s="49" t="e">
        <f t="shared" si="2"/>
        <v>#DIV/0!</v>
      </c>
      <c r="L12" s="197"/>
      <c r="M12" s="215"/>
      <c r="N12" s="49" t="e">
        <f t="shared" si="3"/>
        <v>#DIV/0!</v>
      </c>
      <c r="O12" s="48"/>
      <c r="P12" s="43"/>
      <c r="Q12" s="49" t="e">
        <f t="shared" si="4"/>
        <v>#DIV/0!</v>
      </c>
    </row>
    <row r="13" spans="2:17" ht="15.75" x14ac:dyDescent="0.25">
      <c r="B13" s="57" t="s">
        <v>202</v>
      </c>
      <c r="C13" s="197"/>
      <c r="D13" s="215"/>
      <c r="E13" s="49" t="e">
        <f t="shared" si="0"/>
        <v>#DIV/0!</v>
      </c>
      <c r="F13" s="197"/>
      <c r="G13" s="215"/>
      <c r="H13" s="49" t="e">
        <f t="shared" si="1"/>
        <v>#DIV/0!</v>
      </c>
      <c r="I13" s="197"/>
      <c r="J13" s="215"/>
      <c r="K13" s="49" t="e">
        <f t="shared" si="2"/>
        <v>#DIV/0!</v>
      </c>
      <c r="L13" s="197"/>
      <c r="M13" s="215"/>
      <c r="N13" s="49" t="e">
        <f t="shared" si="3"/>
        <v>#DIV/0!</v>
      </c>
      <c r="O13" s="48"/>
      <c r="P13" s="43"/>
      <c r="Q13" s="49" t="e">
        <f t="shared" si="4"/>
        <v>#DIV/0!</v>
      </c>
    </row>
    <row r="14" spans="2:17" ht="15.75" x14ac:dyDescent="0.25">
      <c r="B14" s="57" t="s">
        <v>203</v>
      </c>
      <c r="C14" s="197"/>
      <c r="D14" s="215"/>
      <c r="E14" s="49" t="e">
        <f t="shared" si="0"/>
        <v>#DIV/0!</v>
      </c>
      <c r="F14" s="197"/>
      <c r="G14" s="215"/>
      <c r="H14" s="49" t="e">
        <f t="shared" si="1"/>
        <v>#DIV/0!</v>
      </c>
      <c r="I14" s="197">
        <v>21145</v>
      </c>
      <c r="J14" s="215"/>
      <c r="K14" s="49">
        <f t="shared" si="2"/>
        <v>0</v>
      </c>
      <c r="L14" s="197">
        <v>2254784</v>
      </c>
      <c r="M14" s="215"/>
      <c r="N14" s="49">
        <f t="shared" si="3"/>
        <v>0</v>
      </c>
      <c r="O14" s="48"/>
      <c r="P14" s="43"/>
      <c r="Q14" s="49" t="e">
        <f t="shared" si="4"/>
        <v>#DIV/0!</v>
      </c>
    </row>
    <row r="15" spans="2:17" ht="15.75" x14ac:dyDescent="0.25">
      <c r="B15" s="57" t="s">
        <v>204</v>
      </c>
      <c r="C15" s="197"/>
      <c r="D15" s="215"/>
      <c r="E15" s="49" t="e">
        <f t="shared" si="0"/>
        <v>#DIV/0!</v>
      </c>
      <c r="F15" s="197"/>
      <c r="G15" s="215"/>
      <c r="H15" s="49" t="e">
        <f t="shared" si="1"/>
        <v>#DIV/0!</v>
      </c>
      <c r="I15" s="197">
        <v>25471</v>
      </c>
      <c r="J15" s="215"/>
      <c r="K15" s="49">
        <f t="shared" si="2"/>
        <v>0</v>
      </c>
      <c r="L15" s="197">
        <v>1225478</v>
      </c>
      <c r="M15" s="215"/>
      <c r="N15" s="49">
        <f t="shared" si="3"/>
        <v>0</v>
      </c>
      <c r="O15" s="48"/>
      <c r="P15" s="43"/>
      <c r="Q15" s="49" t="e">
        <f t="shared" si="4"/>
        <v>#DIV/0!</v>
      </c>
    </row>
    <row r="16" spans="2:17" ht="16.5" thickBot="1" x14ac:dyDescent="0.3">
      <c r="B16" s="57" t="s">
        <v>205</v>
      </c>
      <c r="C16" s="197"/>
      <c r="D16" s="215"/>
      <c r="E16" s="49" t="e">
        <f t="shared" si="0"/>
        <v>#DIV/0!</v>
      </c>
      <c r="F16" s="197"/>
      <c r="G16" s="215"/>
      <c r="H16" s="49" t="e">
        <f t="shared" si="1"/>
        <v>#DIV/0!</v>
      </c>
      <c r="I16" s="197"/>
      <c r="J16" s="215"/>
      <c r="K16" s="49" t="e">
        <f t="shared" si="2"/>
        <v>#DIV/0!</v>
      </c>
      <c r="L16" s="197"/>
      <c r="M16" s="215"/>
      <c r="N16" s="49" t="e">
        <f t="shared" si="3"/>
        <v>#DIV/0!</v>
      </c>
      <c r="O16" s="48"/>
      <c r="P16" s="43"/>
      <c r="Q16" s="49" t="e">
        <f t="shared" si="4"/>
        <v>#DIV/0!</v>
      </c>
    </row>
    <row r="17" spans="2:17" ht="16.5" thickBot="1" x14ac:dyDescent="0.3">
      <c r="B17" s="110" t="s">
        <v>71</v>
      </c>
      <c r="C17" s="203">
        <f>SUM(C9:C16)</f>
        <v>2736785</v>
      </c>
      <c r="D17" s="297">
        <f>SUM(D9:D16)</f>
        <v>0</v>
      </c>
      <c r="E17" s="44">
        <f>D17/C17*100</f>
        <v>0</v>
      </c>
      <c r="F17" s="203">
        <f>SUM(F9:F16)</f>
        <v>60065</v>
      </c>
      <c r="G17" s="203">
        <f>SUM(G9:G16)</f>
        <v>0</v>
      </c>
      <c r="H17" s="44">
        <f>G17/F17*100</f>
        <v>0</v>
      </c>
      <c r="I17" s="203">
        <f>SUM(I9:I16)</f>
        <v>46616</v>
      </c>
      <c r="J17" s="203">
        <f>SUM(J9:J16)</f>
        <v>0</v>
      </c>
      <c r="K17" s="44">
        <f>J17/I17*100</f>
        <v>0</v>
      </c>
      <c r="L17" s="203">
        <f>SUM(L9:L16)</f>
        <v>3480262</v>
      </c>
      <c r="M17" s="203">
        <f>SUM(M9:M16)</f>
        <v>0</v>
      </c>
      <c r="N17" s="44">
        <f>M17/L17*100</f>
        <v>0</v>
      </c>
      <c r="O17" s="44">
        <f>SUM(O9:O16)</f>
        <v>0</v>
      </c>
      <c r="P17" s="44">
        <f>SUM(P9:P16)</f>
        <v>0</v>
      </c>
      <c r="Q17" s="44" t="e">
        <f>P17/O17*100</f>
        <v>#DIV/0!</v>
      </c>
    </row>
  </sheetData>
  <mergeCells count="9">
    <mergeCell ref="B3:Q3"/>
    <mergeCell ref="B4:Q4"/>
    <mergeCell ref="B5:Q5"/>
    <mergeCell ref="B6:B8"/>
    <mergeCell ref="C6:E6"/>
    <mergeCell ref="F6:H6"/>
    <mergeCell ref="I6:K6"/>
    <mergeCell ref="L6:N6"/>
    <mergeCell ref="O6:Q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4"/>
  <sheetViews>
    <sheetView rightToLeft="1" workbookViewId="0">
      <pane xSplit="1" topLeftCell="P1" activePane="topRight" state="frozen"/>
      <selection pane="topRight" activeCell="A14" sqref="A14"/>
    </sheetView>
  </sheetViews>
  <sheetFormatPr defaultRowHeight="18" x14ac:dyDescent="0.45"/>
  <cols>
    <col min="1" max="1" width="11.7109375" style="1" bestFit="1" customWidth="1"/>
    <col min="2" max="2" width="12.140625" style="1" bestFit="1" customWidth="1"/>
    <col min="3" max="3" width="6.140625" style="1" bestFit="1" customWidth="1"/>
    <col min="4" max="4" width="9.7109375" style="1" bestFit="1" customWidth="1"/>
    <col min="5" max="5" width="6.140625" style="1" bestFit="1" customWidth="1"/>
    <col min="6" max="6" width="9.28515625" style="1" bestFit="1" customWidth="1"/>
    <col min="7" max="7" width="6.140625" style="1" bestFit="1" customWidth="1"/>
    <col min="8" max="8" width="8.85546875" style="1" bestFit="1" customWidth="1"/>
    <col min="9" max="9" width="9.85546875" style="1" bestFit="1" customWidth="1"/>
    <col min="10" max="10" width="5.140625" style="1" bestFit="1" customWidth="1"/>
    <col min="11" max="11" width="9.7109375" style="1" bestFit="1" customWidth="1"/>
    <col min="12" max="12" width="5.140625" style="1" bestFit="1" customWidth="1"/>
    <col min="13" max="13" width="9.42578125" style="1" bestFit="1" customWidth="1"/>
    <col min="14" max="14" width="5.140625" style="1" bestFit="1" customWidth="1"/>
    <col min="15" max="15" width="9.140625" style="1" bestFit="1" customWidth="1"/>
    <col min="16" max="16" width="10.42578125" bestFit="1" customWidth="1"/>
    <col min="17" max="17" width="5.140625" bestFit="1" customWidth="1"/>
    <col min="18" max="18" width="9.7109375" bestFit="1" customWidth="1"/>
    <col min="19" max="19" width="5.140625" bestFit="1" customWidth="1"/>
    <col min="20" max="20" width="9.85546875" bestFit="1" customWidth="1"/>
    <col min="21" max="21" width="5.140625" bestFit="1" customWidth="1"/>
    <col min="22" max="22" width="9.7109375" bestFit="1" customWidth="1"/>
    <col min="23" max="23" width="10.42578125" bestFit="1" customWidth="1"/>
    <col min="24" max="24" width="5.140625" bestFit="1" customWidth="1"/>
    <col min="25" max="25" width="10.5703125" bestFit="1" customWidth="1"/>
    <col min="26" max="26" width="5.140625" bestFit="1" customWidth="1"/>
    <col min="27" max="27" width="10.140625" bestFit="1" customWidth="1"/>
    <col min="28" max="28" width="5.140625" bestFit="1" customWidth="1"/>
    <col min="29" max="29" width="9.7109375" bestFit="1" customWidth="1"/>
    <col min="30" max="30" width="5.85546875" bestFit="1" customWidth="1"/>
    <col min="31" max="31" width="5.140625" bestFit="1" customWidth="1"/>
    <col min="32" max="32" width="5" bestFit="1" customWidth="1"/>
    <col min="33" max="33" width="5.140625" bestFit="1" customWidth="1"/>
    <col min="34" max="34" width="5" bestFit="1" customWidth="1"/>
    <col min="35" max="35" width="5.140625" bestFit="1" customWidth="1"/>
    <col min="36" max="36" width="5" bestFit="1" customWidth="1"/>
  </cols>
  <sheetData>
    <row r="1" spans="1:36" ht="18.75" thickBot="1" x14ac:dyDescent="0.5"/>
    <row r="2" spans="1:36" ht="18" customHeight="1" x14ac:dyDescent="0.25">
      <c r="A2" s="337" t="s">
        <v>222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9"/>
    </row>
    <row r="3" spans="1:36" ht="18" customHeight="1" thickBot="1" x14ac:dyDescent="0.3">
      <c r="A3" s="334" t="s">
        <v>230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3"/>
    </row>
    <row r="4" spans="1:36" ht="18.75" customHeight="1" thickBot="1" x14ac:dyDescent="0.3">
      <c r="A4" s="334" t="s">
        <v>229</v>
      </c>
      <c r="B4" s="332"/>
      <c r="C4" s="332"/>
      <c r="D4" s="332"/>
      <c r="E4" s="332"/>
      <c r="F4" s="332"/>
      <c r="G4" s="332"/>
      <c r="H4" s="333"/>
      <c r="I4" s="332" t="s">
        <v>226</v>
      </c>
      <c r="J4" s="332"/>
      <c r="K4" s="332"/>
      <c r="L4" s="332"/>
      <c r="M4" s="332"/>
      <c r="N4" s="332"/>
      <c r="O4" s="333"/>
      <c r="P4" s="332" t="s">
        <v>225</v>
      </c>
      <c r="Q4" s="332"/>
      <c r="R4" s="332"/>
      <c r="S4" s="332"/>
      <c r="T4" s="332"/>
      <c r="U4" s="332"/>
      <c r="V4" s="333"/>
      <c r="W4" s="332" t="s">
        <v>224</v>
      </c>
      <c r="X4" s="332"/>
      <c r="Y4" s="332"/>
      <c r="Z4" s="332"/>
      <c r="AA4" s="332"/>
      <c r="AB4" s="332"/>
      <c r="AC4" s="333"/>
      <c r="AD4" s="332" t="s">
        <v>223</v>
      </c>
      <c r="AE4" s="332"/>
      <c r="AF4" s="332"/>
      <c r="AG4" s="332"/>
      <c r="AH4" s="332"/>
      <c r="AI4" s="332"/>
      <c r="AJ4" s="333"/>
    </row>
    <row r="5" spans="1:36" ht="20.25" thickBot="1" x14ac:dyDescent="0.55000000000000004">
      <c r="A5" s="340" t="s">
        <v>0</v>
      </c>
      <c r="B5" s="191" t="s">
        <v>221</v>
      </c>
      <c r="C5" s="334" t="s">
        <v>218</v>
      </c>
      <c r="D5" s="333"/>
      <c r="E5" s="335" t="s">
        <v>219</v>
      </c>
      <c r="F5" s="336"/>
      <c r="G5" s="335" t="s">
        <v>220</v>
      </c>
      <c r="H5" s="336"/>
      <c r="I5" s="191" t="s">
        <v>221</v>
      </c>
      <c r="J5" s="334" t="s">
        <v>218</v>
      </c>
      <c r="K5" s="333"/>
      <c r="L5" s="335" t="s">
        <v>219</v>
      </c>
      <c r="M5" s="336"/>
      <c r="N5" s="335" t="s">
        <v>220</v>
      </c>
      <c r="O5" s="336"/>
      <c r="P5" s="191" t="s">
        <v>221</v>
      </c>
      <c r="Q5" s="334" t="s">
        <v>218</v>
      </c>
      <c r="R5" s="333"/>
      <c r="S5" s="335" t="s">
        <v>219</v>
      </c>
      <c r="T5" s="336"/>
      <c r="U5" s="335" t="s">
        <v>220</v>
      </c>
      <c r="V5" s="336"/>
      <c r="W5" s="191" t="s">
        <v>221</v>
      </c>
      <c r="X5" s="334" t="s">
        <v>218</v>
      </c>
      <c r="Y5" s="333"/>
      <c r="Z5" s="335" t="s">
        <v>219</v>
      </c>
      <c r="AA5" s="336"/>
      <c r="AB5" s="335" t="s">
        <v>220</v>
      </c>
      <c r="AC5" s="336"/>
      <c r="AD5" s="191" t="s">
        <v>221</v>
      </c>
      <c r="AE5" s="334" t="s">
        <v>218</v>
      </c>
      <c r="AF5" s="333"/>
      <c r="AG5" s="335" t="s">
        <v>219</v>
      </c>
      <c r="AH5" s="336"/>
      <c r="AI5" s="335" t="s">
        <v>220</v>
      </c>
      <c r="AJ5" s="336"/>
    </row>
    <row r="6" spans="1:36" ht="18.75" customHeight="1" thickBot="1" x14ac:dyDescent="0.45">
      <c r="A6" s="341"/>
      <c r="B6" s="209" t="s">
        <v>3</v>
      </c>
      <c r="C6" s="210" t="s">
        <v>4</v>
      </c>
      <c r="D6" s="211" t="s">
        <v>3</v>
      </c>
      <c r="E6" s="210" t="s">
        <v>4</v>
      </c>
      <c r="F6" s="211" t="s">
        <v>3</v>
      </c>
      <c r="G6" s="210" t="s">
        <v>4</v>
      </c>
      <c r="H6" s="209" t="s">
        <v>3</v>
      </c>
      <c r="I6" s="188" t="s">
        <v>3</v>
      </c>
      <c r="J6" s="189" t="s">
        <v>4</v>
      </c>
      <c r="K6" s="190" t="s">
        <v>3</v>
      </c>
      <c r="L6" s="189" t="s">
        <v>4</v>
      </c>
      <c r="M6" s="190" t="s">
        <v>3</v>
      </c>
      <c r="N6" s="189" t="s">
        <v>4</v>
      </c>
      <c r="O6" s="188" t="s">
        <v>3</v>
      </c>
      <c r="P6" s="188" t="s">
        <v>3</v>
      </c>
      <c r="Q6" s="189" t="s">
        <v>4</v>
      </c>
      <c r="R6" s="190" t="s">
        <v>3</v>
      </c>
      <c r="S6" s="189" t="s">
        <v>4</v>
      </c>
      <c r="T6" s="190" t="s">
        <v>3</v>
      </c>
      <c r="U6" s="189" t="s">
        <v>4</v>
      </c>
      <c r="V6" s="188" t="s">
        <v>3</v>
      </c>
      <c r="W6" s="188" t="s">
        <v>3</v>
      </c>
      <c r="X6" s="189" t="s">
        <v>4</v>
      </c>
      <c r="Y6" s="190" t="s">
        <v>3</v>
      </c>
      <c r="Z6" s="189" t="s">
        <v>4</v>
      </c>
      <c r="AA6" s="190" t="s">
        <v>3</v>
      </c>
      <c r="AB6" s="189" t="s">
        <v>4</v>
      </c>
      <c r="AC6" s="188" t="s">
        <v>3</v>
      </c>
      <c r="AD6" s="188" t="s">
        <v>3</v>
      </c>
      <c r="AE6" s="189" t="s">
        <v>4</v>
      </c>
      <c r="AF6" s="190" t="s">
        <v>3</v>
      </c>
      <c r="AG6" s="189" t="s">
        <v>4</v>
      </c>
      <c r="AH6" s="190" t="s">
        <v>3</v>
      </c>
      <c r="AI6" s="189" t="s">
        <v>4</v>
      </c>
      <c r="AJ6" s="188" t="s">
        <v>3</v>
      </c>
    </row>
    <row r="7" spans="1:36" ht="17.25" x14ac:dyDescent="0.4">
      <c r="A7" s="118" t="s">
        <v>58</v>
      </c>
      <c r="B7" s="239">
        <v>80000000</v>
      </c>
      <c r="C7" s="193">
        <v>70</v>
      </c>
      <c r="D7" s="192">
        <f>B7*C7/100</f>
        <v>56000000</v>
      </c>
      <c r="E7" s="193">
        <v>20</v>
      </c>
      <c r="F7" s="192">
        <f>B7*E7/100</f>
        <v>16000000</v>
      </c>
      <c r="G7" s="193">
        <v>10</v>
      </c>
      <c r="H7" s="240">
        <f>B7*G7/100</f>
        <v>8000000</v>
      </c>
      <c r="I7" s="239">
        <v>16800000</v>
      </c>
      <c r="J7" s="193">
        <v>70</v>
      </c>
      <c r="K7" s="192">
        <f>I7*J7/100</f>
        <v>11760000</v>
      </c>
      <c r="L7" s="193">
        <v>20</v>
      </c>
      <c r="M7" s="192">
        <f>I7*L7/100</f>
        <v>3360000</v>
      </c>
      <c r="N7" s="193">
        <v>10</v>
      </c>
      <c r="O7" s="240">
        <f>I7*N7/100</f>
        <v>1680000</v>
      </c>
      <c r="P7" s="239">
        <v>89000000</v>
      </c>
      <c r="Q7" s="193">
        <v>70</v>
      </c>
      <c r="R7" s="192">
        <f>P7*Q7/100</f>
        <v>62300000</v>
      </c>
      <c r="S7" s="193">
        <v>20</v>
      </c>
      <c r="T7" s="192">
        <f>P7*S7/100</f>
        <v>17800000</v>
      </c>
      <c r="U7" s="193">
        <v>10</v>
      </c>
      <c r="V7" s="240">
        <f>P7*U7/100</f>
        <v>8900000</v>
      </c>
      <c r="W7" s="239">
        <v>7500000</v>
      </c>
      <c r="X7" s="193">
        <v>70</v>
      </c>
      <c r="Y7" s="192">
        <f>W7*X7/100</f>
        <v>5250000</v>
      </c>
      <c r="Z7" s="193">
        <v>20</v>
      </c>
      <c r="AA7" s="192">
        <f>W7*Z7/100</f>
        <v>1500000</v>
      </c>
      <c r="AB7" s="193">
        <v>10</v>
      </c>
      <c r="AC7" s="240">
        <f>W7*AB7/100</f>
        <v>750000</v>
      </c>
      <c r="AD7" s="194"/>
      <c r="AE7" s="212"/>
      <c r="AF7" s="214"/>
      <c r="AG7" s="46"/>
      <c r="AH7" s="214"/>
      <c r="AI7" s="46"/>
      <c r="AJ7" s="219"/>
    </row>
    <row r="8" spans="1:36" ht="17.25" x14ac:dyDescent="0.4">
      <c r="A8" s="233" t="s">
        <v>59</v>
      </c>
      <c r="B8" s="246">
        <v>20000000</v>
      </c>
      <c r="C8" s="14">
        <v>80</v>
      </c>
      <c r="D8" s="238">
        <f t="shared" ref="D8:D12" si="0">B8*C8/100</f>
        <v>16000000</v>
      </c>
      <c r="E8" s="14">
        <v>10</v>
      </c>
      <c r="F8" s="238">
        <f t="shared" ref="F8:F12" si="1">B8*E8/100</f>
        <v>2000000</v>
      </c>
      <c r="G8" s="14">
        <v>10</v>
      </c>
      <c r="H8" s="241">
        <f t="shared" ref="H8:H12" si="2">B8*G8/100</f>
        <v>2000000</v>
      </c>
      <c r="I8" s="246">
        <v>25000000</v>
      </c>
      <c r="J8" s="14">
        <v>80</v>
      </c>
      <c r="K8" s="238">
        <f t="shared" ref="K8:K12" si="3">I8*J8/100</f>
        <v>20000000</v>
      </c>
      <c r="L8" s="14">
        <v>10</v>
      </c>
      <c r="M8" s="238">
        <f t="shared" ref="M8:M12" si="4">I8*L8/100</f>
        <v>2500000</v>
      </c>
      <c r="N8" s="14">
        <v>10</v>
      </c>
      <c r="O8" s="241">
        <f t="shared" ref="O8:O12" si="5">I8*N8/100</f>
        <v>2500000</v>
      </c>
      <c r="P8" s="246">
        <v>19800000</v>
      </c>
      <c r="Q8" s="14">
        <v>80</v>
      </c>
      <c r="R8" s="238">
        <f t="shared" ref="R8:R12" si="6">P8*Q8/100</f>
        <v>15840000</v>
      </c>
      <c r="S8" s="14">
        <v>10</v>
      </c>
      <c r="T8" s="238">
        <f t="shared" ref="T8:T12" si="7">P8*S8/100</f>
        <v>1980000</v>
      </c>
      <c r="U8" s="14">
        <v>10</v>
      </c>
      <c r="V8" s="241">
        <f t="shared" ref="V8:V12" si="8">P8*U8/100</f>
        <v>1980000</v>
      </c>
      <c r="W8" s="246">
        <v>68000000</v>
      </c>
      <c r="X8" s="14">
        <v>80</v>
      </c>
      <c r="Y8" s="238">
        <f t="shared" ref="Y8:Y12" si="9">W8*X8/100</f>
        <v>54400000</v>
      </c>
      <c r="Z8" s="14">
        <v>10</v>
      </c>
      <c r="AA8" s="238">
        <f t="shared" ref="AA8:AA12" si="10">W8*Z8/100</f>
        <v>6800000</v>
      </c>
      <c r="AB8" s="14">
        <v>10</v>
      </c>
      <c r="AC8" s="241">
        <f t="shared" ref="AC8:AC12" si="11">W8*AB8/100</f>
        <v>6800000</v>
      </c>
      <c r="AD8" s="197"/>
      <c r="AE8" s="43"/>
      <c r="AF8" s="215"/>
      <c r="AG8" s="43"/>
      <c r="AH8" s="215"/>
      <c r="AI8" s="43"/>
      <c r="AJ8" s="220"/>
    </row>
    <row r="9" spans="1:36" ht="17.25" x14ac:dyDescent="0.4">
      <c r="A9" s="234" t="s">
        <v>60</v>
      </c>
      <c r="B9" s="246"/>
      <c r="C9" s="14"/>
      <c r="D9" s="238">
        <f t="shared" si="0"/>
        <v>0</v>
      </c>
      <c r="E9" s="14"/>
      <c r="F9" s="238">
        <f t="shared" si="1"/>
        <v>0</v>
      </c>
      <c r="G9" s="14"/>
      <c r="H9" s="241">
        <f t="shared" si="2"/>
        <v>0</v>
      </c>
      <c r="I9" s="246"/>
      <c r="J9" s="14"/>
      <c r="K9" s="238">
        <f t="shared" si="3"/>
        <v>0</v>
      </c>
      <c r="L9" s="14"/>
      <c r="M9" s="238">
        <f t="shared" si="4"/>
        <v>0</v>
      </c>
      <c r="N9" s="14"/>
      <c r="O9" s="241">
        <f t="shared" si="5"/>
        <v>0</v>
      </c>
      <c r="P9" s="246"/>
      <c r="Q9" s="14"/>
      <c r="R9" s="238">
        <f t="shared" si="6"/>
        <v>0</v>
      </c>
      <c r="S9" s="14"/>
      <c r="T9" s="238">
        <f t="shared" si="7"/>
        <v>0</v>
      </c>
      <c r="U9" s="14"/>
      <c r="V9" s="241">
        <f t="shared" si="8"/>
        <v>0</v>
      </c>
      <c r="W9" s="246"/>
      <c r="X9" s="14"/>
      <c r="Y9" s="238">
        <f t="shared" si="9"/>
        <v>0</v>
      </c>
      <c r="Z9" s="14"/>
      <c r="AA9" s="238">
        <f t="shared" si="10"/>
        <v>0</v>
      </c>
      <c r="AB9" s="14"/>
      <c r="AC9" s="241">
        <f t="shared" si="11"/>
        <v>0</v>
      </c>
      <c r="AD9" s="197"/>
      <c r="AE9" s="43"/>
      <c r="AF9" s="215"/>
      <c r="AG9" s="43"/>
      <c r="AH9" s="215"/>
      <c r="AI9" s="43"/>
      <c r="AJ9" s="220"/>
    </row>
    <row r="10" spans="1:36" ht="17.25" x14ac:dyDescent="0.4">
      <c r="A10" s="233" t="s">
        <v>61</v>
      </c>
      <c r="B10" s="246"/>
      <c r="C10" s="14"/>
      <c r="D10" s="238">
        <f t="shared" si="0"/>
        <v>0</v>
      </c>
      <c r="E10" s="14"/>
      <c r="F10" s="238">
        <f t="shared" si="1"/>
        <v>0</v>
      </c>
      <c r="G10" s="14"/>
      <c r="H10" s="241">
        <f t="shared" si="2"/>
        <v>0</v>
      </c>
      <c r="I10" s="246"/>
      <c r="J10" s="14"/>
      <c r="K10" s="238">
        <f>'کاربرگ فروش '!V1</f>
        <v>0</v>
      </c>
      <c r="L10" s="14"/>
      <c r="M10" s="238">
        <f t="shared" si="4"/>
        <v>0</v>
      </c>
      <c r="N10" s="14"/>
      <c r="O10" s="241">
        <f t="shared" si="5"/>
        <v>0</v>
      </c>
      <c r="P10" s="246"/>
      <c r="Q10" s="14"/>
      <c r="R10" s="238">
        <f t="shared" si="6"/>
        <v>0</v>
      </c>
      <c r="S10" s="14"/>
      <c r="T10" s="238">
        <f t="shared" si="7"/>
        <v>0</v>
      </c>
      <c r="U10" s="14"/>
      <c r="V10" s="241">
        <f t="shared" si="8"/>
        <v>0</v>
      </c>
      <c r="W10" s="246"/>
      <c r="X10" s="14"/>
      <c r="Y10" s="238">
        <f t="shared" si="9"/>
        <v>0</v>
      </c>
      <c r="Z10" s="14"/>
      <c r="AA10" s="238">
        <f>W10*Z10/100</f>
        <v>0</v>
      </c>
      <c r="AB10" s="14"/>
      <c r="AC10" s="241">
        <f t="shared" si="11"/>
        <v>0</v>
      </c>
      <c r="AD10" s="197"/>
      <c r="AE10" s="43"/>
      <c r="AF10" s="215"/>
      <c r="AG10" s="43"/>
      <c r="AH10" s="215"/>
      <c r="AI10" s="43"/>
      <c r="AJ10" s="220"/>
    </row>
    <row r="11" spans="1:36" ht="17.25" x14ac:dyDescent="0.4">
      <c r="A11" s="234" t="s">
        <v>62</v>
      </c>
      <c r="B11" s="246"/>
      <c r="C11" s="14"/>
      <c r="D11" s="238">
        <f t="shared" si="0"/>
        <v>0</v>
      </c>
      <c r="E11" s="14"/>
      <c r="F11" s="238">
        <f t="shared" si="1"/>
        <v>0</v>
      </c>
      <c r="G11" s="14"/>
      <c r="H11" s="241">
        <f t="shared" si="2"/>
        <v>0</v>
      </c>
      <c r="I11" s="246"/>
      <c r="J11" s="14"/>
      <c r="K11" s="238">
        <f t="shared" si="3"/>
        <v>0</v>
      </c>
      <c r="L11" s="14"/>
      <c r="M11" s="238">
        <f t="shared" si="4"/>
        <v>0</v>
      </c>
      <c r="N11" s="14"/>
      <c r="O11" s="241">
        <f t="shared" si="5"/>
        <v>0</v>
      </c>
      <c r="P11" s="246"/>
      <c r="Q11" s="14"/>
      <c r="R11" s="238">
        <f t="shared" si="6"/>
        <v>0</v>
      </c>
      <c r="S11" s="14"/>
      <c r="T11" s="238">
        <f t="shared" si="7"/>
        <v>0</v>
      </c>
      <c r="U11" s="14"/>
      <c r="V11" s="241">
        <f t="shared" si="8"/>
        <v>0</v>
      </c>
      <c r="W11" s="246"/>
      <c r="X11" s="14"/>
      <c r="Y11" s="238">
        <f t="shared" si="9"/>
        <v>0</v>
      </c>
      <c r="Z11" s="14"/>
      <c r="AA11" s="238">
        <f t="shared" si="10"/>
        <v>0</v>
      </c>
      <c r="AB11" s="14"/>
      <c r="AC11" s="241">
        <f t="shared" si="11"/>
        <v>0</v>
      </c>
      <c r="AD11" s="197"/>
      <c r="AE11" s="43"/>
      <c r="AF11" s="215"/>
      <c r="AG11" s="43"/>
      <c r="AH11" s="215"/>
      <c r="AI11" s="43"/>
      <c r="AJ11" s="220"/>
    </row>
    <row r="12" spans="1:36" thickBot="1" x14ac:dyDescent="0.45">
      <c r="A12" s="235" t="s">
        <v>63</v>
      </c>
      <c r="B12" s="247"/>
      <c r="C12" s="36"/>
      <c r="D12" s="245">
        <f t="shared" si="0"/>
        <v>0</v>
      </c>
      <c r="E12" s="36"/>
      <c r="F12" s="245">
        <f t="shared" si="1"/>
        <v>0</v>
      </c>
      <c r="G12" s="36"/>
      <c r="H12" s="242">
        <f t="shared" si="2"/>
        <v>0</v>
      </c>
      <c r="I12" s="247"/>
      <c r="J12" s="36"/>
      <c r="K12" s="245">
        <f t="shared" si="3"/>
        <v>0</v>
      </c>
      <c r="L12" s="36"/>
      <c r="M12" s="245">
        <f t="shared" si="4"/>
        <v>0</v>
      </c>
      <c r="N12" s="36"/>
      <c r="O12" s="242">
        <f t="shared" si="5"/>
        <v>0</v>
      </c>
      <c r="P12" s="247"/>
      <c r="Q12" s="36"/>
      <c r="R12" s="245">
        <f t="shared" si="6"/>
        <v>0</v>
      </c>
      <c r="S12" s="36"/>
      <c r="T12" s="245">
        <f t="shared" si="7"/>
        <v>0</v>
      </c>
      <c r="U12" s="36"/>
      <c r="V12" s="242">
        <f t="shared" si="8"/>
        <v>0</v>
      </c>
      <c r="W12" s="247"/>
      <c r="X12" s="36"/>
      <c r="Y12" s="245">
        <f t="shared" si="9"/>
        <v>0</v>
      </c>
      <c r="Z12" s="36"/>
      <c r="AA12" s="245">
        <f t="shared" si="10"/>
        <v>0</v>
      </c>
      <c r="AB12" s="36"/>
      <c r="AC12" s="242">
        <f t="shared" si="11"/>
        <v>0</v>
      </c>
      <c r="AD12" s="213"/>
      <c r="AE12" s="51"/>
      <c r="AF12" s="216"/>
      <c r="AG12" s="51"/>
      <c r="AH12" s="216"/>
      <c r="AI12" s="51"/>
      <c r="AJ12" s="221"/>
    </row>
    <row r="13" spans="1:36" ht="20.25" thickBot="1" x14ac:dyDescent="0.55000000000000004">
      <c r="A13" s="186" t="s">
        <v>71</v>
      </c>
      <c r="B13" s="236">
        <f>SUM(B7:B12)</f>
        <v>100000000</v>
      </c>
      <c r="C13" s="157"/>
      <c r="D13" s="237">
        <f>SUM(D7:D12)</f>
        <v>72000000</v>
      </c>
      <c r="E13" s="157"/>
      <c r="F13" s="237">
        <f>SUM(F7:F12)</f>
        <v>18000000</v>
      </c>
      <c r="G13" s="157"/>
      <c r="H13" s="244">
        <f>SUM(H7:H12)</f>
        <v>10000000</v>
      </c>
      <c r="I13" s="195">
        <f>SUM(I7:I12)</f>
        <v>41800000</v>
      </c>
      <c r="J13" s="184"/>
      <c r="K13" s="217">
        <f>SUM(K7:K12)</f>
        <v>31760000</v>
      </c>
      <c r="L13" s="184"/>
      <c r="M13" s="218">
        <f>SUM(M7:M12)</f>
        <v>5860000</v>
      </c>
      <c r="N13" s="184"/>
      <c r="O13" s="222">
        <f>SUM(O7:O12)</f>
        <v>4180000</v>
      </c>
      <c r="P13" s="196">
        <f>SUM(P7:P12)</f>
        <v>108800000</v>
      </c>
      <c r="Q13" s="184"/>
      <c r="R13" s="217">
        <f>SUM(R7:R12)</f>
        <v>78140000</v>
      </c>
      <c r="S13" s="184"/>
      <c r="T13" s="218">
        <f>SUM(T7:T12)</f>
        <v>19780000</v>
      </c>
      <c r="U13" s="184"/>
      <c r="V13" s="222">
        <f>SUM(V7:V12)</f>
        <v>10880000</v>
      </c>
      <c r="W13" s="196">
        <f>SUM(W7:W12)</f>
        <v>75500000</v>
      </c>
      <c r="X13" s="184"/>
      <c r="Y13" s="217">
        <f>SUM(Y7:Y12)</f>
        <v>59650000</v>
      </c>
      <c r="Z13" s="184"/>
      <c r="AA13" s="218">
        <f>SUM(AA7:AA12)</f>
        <v>8300000</v>
      </c>
      <c r="AB13" s="184"/>
      <c r="AC13" s="222">
        <f>SUM(AC7:AC12)</f>
        <v>7550000</v>
      </c>
      <c r="AD13" s="196">
        <f>SUM(AD7:AD12)</f>
        <v>0</v>
      </c>
      <c r="AE13" s="184"/>
      <c r="AF13" s="217">
        <f>SUM(AF7:AF12)</f>
        <v>0</v>
      </c>
      <c r="AG13" s="184"/>
      <c r="AH13" s="218">
        <f>SUM(AH7:AH12)</f>
        <v>0</v>
      </c>
      <c r="AI13" s="184"/>
      <c r="AJ13" s="222">
        <f>SUM(AJ7:AJ12)</f>
        <v>0</v>
      </c>
    </row>
    <row r="14" spans="1:36" x14ac:dyDescent="0.45">
      <c r="A14" s="187"/>
      <c r="B14" s="206"/>
      <c r="C14" s="206"/>
      <c r="D14" s="206"/>
      <c r="E14" s="206"/>
      <c r="F14" s="206"/>
      <c r="G14" s="206"/>
      <c r="H14" s="206"/>
    </row>
    <row r="15" spans="1:36" x14ac:dyDescent="0.45">
      <c r="A15" s="187"/>
      <c r="B15" s="206"/>
      <c r="C15" s="206"/>
      <c r="D15" s="206"/>
      <c r="E15" s="206"/>
      <c r="F15" s="206"/>
      <c r="G15" s="206"/>
      <c r="H15" s="206"/>
    </row>
    <row r="16" spans="1:36" ht="18" customHeight="1" x14ac:dyDescent="0.45">
      <c r="L16"/>
      <c r="M16"/>
      <c r="N16"/>
      <c r="O16"/>
    </row>
    <row r="17" spans="12:15" ht="18" customHeight="1" x14ac:dyDescent="0.45">
      <c r="L17"/>
      <c r="M17"/>
      <c r="N17"/>
      <c r="O17"/>
    </row>
    <row r="18" spans="12:15" ht="18.75" customHeight="1" x14ac:dyDescent="0.45">
      <c r="L18"/>
      <c r="M18"/>
      <c r="N18"/>
      <c r="O18"/>
    </row>
    <row r="19" spans="12:15" x14ac:dyDescent="0.45">
      <c r="L19"/>
      <c r="M19"/>
      <c r="N19"/>
      <c r="O19"/>
    </row>
    <row r="20" spans="12:15" x14ac:dyDescent="0.45">
      <c r="L20"/>
      <c r="M20"/>
      <c r="N20"/>
      <c r="O20"/>
    </row>
    <row r="21" spans="12:15" x14ac:dyDescent="0.45">
      <c r="L21"/>
      <c r="M21"/>
      <c r="N21"/>
      <c r="O21"/>
    </row>
    <row r="22" spans="12:15" x14ac:dyDescent="0.45">
      <c r="L22"/>
      <c r="M22"/>
      <c r="N22"/>
      <c r="O22"/>
    </row>
    <row r="23" spans="12:15" x14ac:dyDescent="0.45">
      <c r="L23"/>
      <c r="M23"/>
      <c r="N23"/>
      <c r="O23"/>
    </row>
    <row r="24" spans="12:15" x14ac:dyDescent="0.45">
      <c r="L24"/>
      <c r="M24"/>
      <c r="N24"/>
      <c r="O24"/>
    </row>
  </sheetData>
  <mergeCells count="23">
    <mergeCell ref="A4:H4"/>
    <mergeCell ref="A2:AJ2"/>
    <mergeCell ref="A3:AJ3"/>
    <mergeCell ref="N5:O5"/>
    <mergeCell ref="C5:D5"/>
    <mergeCell ref="A5:A6"/>
    <mergeCell ref="E5:F5"/>
    <mergeCell ref="G5:H5"/>
    <mergeCell ref="AD4:AJ4"/>
    <mergeCell ref="AE5:AF5"/>
    <mergeCell ref="AG5:AH5"/>
    <mergeCell ref="AI5:AJ5"/>
    <mergeCell ref="P4:V4"/>
    <mergeCell ref="Q5:R5"/>
    <mergeCell ref="S5:T5"/>
    <mergeCell ref="U5:V5"/>
    <mergeCell ref="W4:AC4"/>
    <mergeCell ref="X5:Y5"/>
    <mergeCell ref="Z5:AA5"/>
    <mergeCell ref="AB5:AC5"/>
    <mergeCell ref="I4:O4"/>
    <mergeCell ref="J5:K5"/>
    <mergeCell ref="L5:M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0"/>
  <sheetViews>
    <sheetView rightToLeft="1" workbookViewId="0">
      <pane xSplit="5" topLeftCell="J1" activePane="topRight" state="frozen"/>
      <selection pane="topRight" activeCell="P10" sqref="P10"/>
    </sheetView>
  </sheetViews>
  <sheetFormatPr defaultRowHeight="18" x14ac:dyDescent="0.45"/>
  <cols>
    <col min="1" max="1" width="10.7109375" style="1" bestFit="1" customWidth="1"/>
    <col min="2" max="2" width="19" style="1" hidden="1" customWidth="1"/>
    <col min="3" max="3" width="5.140625" style="1" hidden="1" customWidth="1"/>
    <col min="4" max="5" width="10" style="1" hidden="1" customWidth="1"/>
    <col min="6" max="6" width="19" style="1" bestFit="1" customWidth="1"/>
    <col min="7" max="7" width="5.140625" style="1" bestFit="1" customWidth="1"/>
    <col min="8" max="8" width="11.85546875" style="1" bestFit="1" customWidth="1"/>
    <col min="9" max="9" width="11.85546875" style="1" customWidth="1"/>
    <col min="10" max="10" width="17.28515625" style="1" customWidth="1"/>
    <col min="11" max="11" width="5.140625" style="1" bestFit="1" customWidth="1"/>
    <col min="12" max="12" width="10.5703125" style="1" bestFit="1" customWidth="1"/>
    <col min="13" max="13" width="13.140625" style="1" bestFit="1" customWidth="1"/>
    <col min="14" max="14" width="19" style="1" bestFit="1" customWidth="1"/>
    <col min="15" max="15" width="5.140625" style="1" bestFit="1" customWidth="1"/>
    <col min="16" max="16" width="10.5703125" style="1" bestFit="1" customWidth="1"/>
    <col min="17" max="17" width="10.7109375" style="1" bestFit="1" customWidth="1"/>
    <col min="18" max="18" width="19" style="1" bestFit="1" customWidth="1"/>
    <col min="19" max="19" width="5.140625" bestFit="1" customWidth="1"/>
    <col min="20" max="20" width="7.42578125" bestFit="1" customWidth="1"/>
  </cols>
  <sheetData>
    <row r="2" spans="1:21" ht="18.75" thickBot="1" x14ac:dyDescent="0.5"/>
    <row r="3" spans="1:21" ht="18" customHeight="1" thickBot="1" x14ac:dyDescent="0.3">
      <c r="A3" s="342" t="s">
        <v>227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4"/>
    </row>
    <row r="4" spans="1:21" ht="18" customHeight="1" thickBot="1" x14ac:dyDescent="0.3">
      <c r="A4" s="342" t="s">
        <v>232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4"/>
    </row>
    <row r="5" spans="1:21" ht="16.5" thickBot="1" x14ac:dyDescent="0.3">
      <c r="A5" s="348" t="s">
        <v>228</v>
      </c>
      <c r="B5" s="349"/>
      <c r="C5" s="349"/>
      <c r="D5" s="349"/>
      <c r="E5" s="350"/>
      <c r="F5" s="348" t="s">
        <v>236</v>
      </c>
      <c r="G5" s="349"/>
      <c r="H5" s="349"/>
      <c r="I5" s="350"/>
      <c r="J5" s="348" t="s">
        <v>237</v>
      </c>
      <c r="K5" s="349"/>
      <c r="L5" s="349"/>
      <c r="M5" s="350"/>
      <c r="N5" s="348" t="s">
        <v>238</v>
      </c>
      <c r="O5" s="349"/>
      <c r="P5" s="349"/>
      <c r="Q5" s="350"/>
      <c r="R5" s="345" t="s">
        <v>9</v>
      </c>
      <c r="S5" s="351"/>
      <c r="T5" s="351"/>
      <c r="U5" s="346"/>
    </row>
    <row r="6" spans="1:21" ht="16.5" customHeight="1" thickBot="1" x14ac:dyDescent="0.3">
      <c r="A6" s="340" t="s">
        <v>0</v>
      </c>
      <c r="B6" s="232" t="s">
        <v>233</v>
      </c>
      <c r="C6" s="345" t="s">
        <v>234</v>
      </c>
      <c r="D6" s="346"/>
      <c r="E6" s="279" t="s">
        <v>239</v>
      </c>
      <c r="F6" s="232" t="s">
        <v>233</v>
      </c>
      <c r="G6" s="345" t="s">
        <v>234</v>
      </c>
      <c r="H6" s="346"/>
      <c r="I6" s="279" t="s">
        <v>239</v>
      </c>
      <c r="J6" s="232" t="s">
        <v>233</v>
      </c>
      <c r="K6" s="345" t="s">
        <v>234</v>
      </c>
      <c r="L6" s="346"/>
      <c r="M6" s="279" t="s">
        <v>239</v>
      </c>
      <c r="N6" s="232" t="s">
        <v>233</v>
      </c>
      <c r="O6" s="345" t="s">
        <v>234</v>
      </c>
      <c r="P6" s="346"/>
      <c r="Q6" s="279" t="s">
        <v>239</v>
      </c>
      <c r="R6" s="232" t="s">
        <v>233</v>
      </c>
      <c r="S6" s="345" t="s">
        <v>234</v>
      </c>
      <c r="T6" s="346"/>
      <c r="U6" s="98" t="s">
        <v>239</v>
      </c>
    </row>
    <row r="7" spans="1:21" ht="18.75" customHeight="1" thickBot="1" x14ac:dyDescent="0.45">
      <c r="A7" s="347"/>
      <c r="B7" s="209" t="s">
        <v>3</v>
      </c>
      <c r="C7" s="210" t="s">
        <v>4</v>
      </c>
      <c r="D7" s="211" t="s">
        <v>3</v>
      </c>
      <c r="E7" s="211" t="s">
        <v>3</v>
      </c>
      <c r="F7" s="209" t="s">
        <v>3</v>
      </c>
      <c r="G7" s="210" t="s">
        <v>4</v>
      </c>
      <c r="H7" s="211" t="s">
        <v>3</v>
      </c>
      <c r="I7" s="211" t="s">
        <v>3</v>
      </c>
      <c r="J7" s="209" t="s">
        <v>3</v>
      </c>
      <c r="K7" s="210" t="s">
        <v>4</v>
      </c>
      <c r="L7" s="211" t="s">
        <v>3</v>
      </c>
      <c r="M7" s="211" t="s">
        <v>3</v>
      </c>
      <c r="N7" s="209" t="s">
        <v>3</v>
      </c>
      <c r="O7" s="210" t="s">
        <v>4</v>
      </c>
      <c r="P7" s="211" t="s">
        <v>3</v>
      </c>
      <c r="Q7" s="211" t="s">
        <v>3</v>
      </c>
      <c r="R7" s="209" t="s">
        <v>3</v>
      </c>
      <c r="S7" s="210" t="s">
        <v>4</v>
      </c>
      <c r="T7" s="211" t="s">
        <v>3</v>
      </c>
      <c r="U7" s="211" t="s">
        <v>3</v>
      </c>
    </row>
    <row r="8" spans="1:21" ht="17.25" x14ac:dyDescent="0.4">
      <c r="A8" s="280" t="s">
        <v>130</v>
      </c>
      <c r="B8" s="239">
        <f>'کاربرگ فروش '!F13</f>
        <v>18000000</v>
      </c>
      <c r="C8" s="33">
        <v>10</v>
      </c>
      <c r="D8" s="281">
        <f>B8*C8%</f>
        <v>1800000</v>
      </c>
      <c r="E8" s="282">
        <f>B8-D8</f>
        <v>16200000</v>
      </c>
      <c r="F8" s="269">
        <f>'کاربرگ فروش '!M13</f>
        <v>5860000</v>
      </c>
      <c r="G8" s="193">
        <v>10</v>
      </c>
      <c r="H8" s="289">
        <f>F8*G8/100</f>
        <v>586000</v>
      </c>
      <c r="I8" s="282">
        <f>F8-H8</f>
        <v>5274000</v>
      </c>
      <c r="J8" s="226">
        <f>'کاربرگ فروش '!T13</f>
        <v>19780000</v>
      </c>
      <c r="K8" s="193">
        <v>10</v>
      </c>
      <c r="L8" s="223">
        <f>J8*K8/100</f>
        <v>1978000</v>
      </c>
      <c r="M8" s="282">
        <f>J8-L8</f>
        <v>17802000</v>
      </c>
      <c r="N8" s="226">
        <f>'کاربرگ فروش '!AA13</f>
        <v>8300000</v>
      </c>
      <c r="O8" s="193">
        <v>10</v>
      </c>
      <c r="P8" s="223">
        <f>N8*O8/100</f>
        <v>830000</v>
      </c>
      <c r="Q8" s="282">
        <f>N8-P8</f>
        <v>7470000</v>
      </c>
      <c r="R8" s="226"/>
      <c r="S8" s="193"/>
      <c r="T8" s="223" t="e">
        <f>R8/S8*100</f>
        <v>#DIV/0!</v>
      </c>
      <c r="U8" s="282" t="e">
        <f>R8-T8</f>
        <v>#DIV/0!</v>
      </c>
    </row>
    <row r="9" spans="1:21" thickBot="1" x14ac:dyDescent="0.45">
      <c r="A9" s="285" t="s">
        <v>235</v>
      </c>
      <c r="B9" s="247">
        <f>'کاربرگ فروش '!H13</f>
        <v>10000000</v>
      </c>
      <c r="C9" s="36">
        <v>20</v>
      </c>
      <c r="D9" s="283">
        <f>B9*C9%</f>
        <v>2000000</v>
      </c>
      <c r="E9" s="284">
        <f>B9-D9</f>
        <v>8000000</v>
      </c>
      <c r="F9" s="291">
        <f>'کاربرگ فروش '!O13</f>
        <v>4180000</v>
      </c>
      <c r="G9" s="230">
        <v>10</v>
      </c>
      <c r="H9" s="290">
        <f>F9*G9/100</f>
        <v>418000</v>
      </c>
      <c r="I9" s="284">
        <f>F9-H9</f>
        <v>3762000</v>
      </c>
      <c r="J9" s="231">
        <f>'کاربرگ فروش '!V13</f>
        <v>10880000</v>
      </c>
      <c r="K9" s="229">
        <v>10</v>
      </c>
      <c r="L9" s="228">
        <f>J9*K9/100</f>
        <v>1088000</v>
      </c>
      <c r="M9" s="284">
        <f>J9-L9</f>
        <v>9792000</v>
      </c>
      <c r="N9" s="273">
        <f>'کاربرگ فروش '!AC13</f>
        <v>7550000</v>
      </c>
      <c r="O9" s="274">
        <v>10</v>
      </c>
      <c r="P9" s="275">
        <f>N9*O9/100</f>
        <v>755000</v>
      </c>
      <c r="Q9" s="292">
        <f>N9-P9</f>
        <v>6795000</v>
      </c>
      <c r="R9" s="273"/>
      <c r="S9" s="274"/>
      <c r="T9" s="275" t="e">
        <f t="shared" ref="T9" si="0">R9/S9*100</f>
        <v>#DIV/0!</v>
      </c>
      <c r="U9" s="292" t="e">
        <f>R9-T9</f>
        <v>#DIV/0!</v>
      </c>
    </row>
    <row r="10" spans="1:21" ht="20.25" thickBot="1" x14ac:dyDescent="0.45">
      <c r="A10" s="208" t="s">
        <v>71</v>
      </c>
      <c r="B10" s="237">
        <f>SUM(B8:B9)</f>
        <v>28000000</v>
      </c>
      <c r="C10" s="276"/>
      <c r="D10" s="277">
        <f>SUM(D8:D9)</f>
        <v>3800000</v>
      </c>
      <c r="E10" s="288">
        <f>SUM(E8:E9)</f>
        <v>24200000</v>
      </c>
      <c r="F10" s="287">
        <f>SUM(F8:F9)</f>
        <v>10040000</v>
      </c>
      <c r="G10" s="286"/>
      <c r="H10" s="287">
        <f>SUM(H8:H9)</f>
        <v>1004000</v>
      </c>
      <c r="I10" s="288">
        <f>SUM(I8:I9)</f>
        <v>9036000</v>
      </c>
      <c r="J10" s="270">
        <f>SUM(J8:J9)</f>
        <v>30660000</v>
      </c>
      <c r="K10" s="271"/>
      <c r="L10" s="272">
        <f>SUM(L8:L9)</f>
        <v>3066000</v>
      </c>
      <c r="M10" s="288">
        <f>SUM(M8:M9)</f>
        <v>27594000</v>
      </c>
      <c r="N10" s="293">
        <f>SUM(N8:N9)</f>
        <v>15850000</v>
      </c>
      <c r="O10" s="218"/>
      <c r="P10" s="222">
        <f>SUM(P8:P9)</f>
        <v>1585000</v>
      </c>
      <c r="Q10" s="294">
        <f>SUM(Q8:Q9)</f>
        <v>14265000</v>
      </c>
      <c r="R10" s="218">
        <f>SUM(R8:R9)</f>
        <v>0</v>
      </c>
      <c r="S10" s="218"/>
      <c r="T10" s="222" t="e">
        <f>SUM(T8:T9)</f>
        <v>#DIV/0!</v>
      </c>
      <c r="U10" s="294" t="e">
        <f>SUM(U8:U9)</f>
        <v>#DIV/0!</v>
      </c>
    </row>
  </sheetData>
  <mergeCells count="13">
    <mergeCell ref="A3:U3"/>
    <mergeCell ref="A4:U4"/>
    <mergeCell ref="S6:T6"/>
    <mergeCell ref="K6:L6"/>
    <mergeCell ref="O6:P6"/>
    <mergeCell ref="G6:H6"/>
    <mergeCell ref="A6:A7"/>
    <mergeCell ref="C6:D6"/>
    <mergeCell ref="A5:E5"/>
    <mergeCell ref="F5:I5"/>
    <mergeCell ref="J5:M5"/>
    <mergeCell ref="N5:Q5"/>
    <mergeCell ref="R5:U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3"/>
  <sheetViews>
    <sheetView rightToLeft="1" tabSelected="1" workbookViewId="0">
      <pane xSplit="1" topLeftCell="B1" activePane="topRight" state="frozen"/>
      <selection pane="topRight" activeCell="I14" sqref="I14"/>
    </sheetView>
  </sheetViews>
  <sheetFormatPr defaultRowHeight="15" x14ac:dyDescent="0.25"/>
  <cols>
    <col min="1" max="1" width="18.4257812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.75" thickBot="1" x14ac:dyDescent="0.6">
      <c r="A4" s="314" t="s">
        <v>44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6"/>
    </row>
    <row r="5" spans="1:16" ht="21.75" thickBot="1" x14ac:dyDescent="0.6">
      <c r="A5" s="317" t="s">
        <v>133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9"/>
    </row>
    <row r="6" spans="1:16" ht="20.25" thickBot="1" x14ac:dyDescent="0.55000000000000004">
      <c r="A6" s="320" t="s">
        <v>0</v>
      </c>
      <c r="B6" s="325" t="s">
        <v>5</v>
      </c>
      <c r="C6" s="309"/>
      <c r="D6" s="310"/>
      <c r="E6" s="325" t="s">
        <v>6</v>
      </c>
      <c r="F6" s="309"/>
      <c r="G6" s="310"/>
      <c r="H6" s="325" t="s">
        <v>7</v>
      </c>
      <c r="I6" s="309"/>
      <c r="J6" s="310"/>
      <c r="K6" s="325" t="s">
        <v>8</v>
      </c>
      <c r="L6" s="309"/>
      <c r="M6" s="310"/>
      <c r="N6" s="325" t="s">
        <v>9</v>
      </c>
      <c r="O6" s="309"/>
      <c r="P6" s="310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2" t="s">
        <v>3</v>
      </c>
      <c r="C8" s="2" t="s">
        <v>3</v>
      </c>
      <c r="D8" s="2" t="s">
        <v>4</v>
      </c>
      <c r="E8" s="2" t="s">
        <v>3</v>
      </c>
      <c r="F8" s="2" t="s">
        <v>3</v>
      </c>
      <c r="G8" s="2" t="s">
        <v>4</v>
      </c>
      <c r="H8" s="2" t="s">
        <v>3</v>
      </c>
      <c r="I8" s="2" t="s">
        <v>3</v>
      </c>
      <c r="J8" s="2" t="s">
        <v>4</v>
      </c>
      <c r="K8" s="2" t="s">
        <v>3</v>
      </c>
      <c r="L8" s="2" t="s">
        <v>3</v>
      </c>
      <c r="M8" s="2" t="s">
        <v>4</v>
      </c>
      <c r="N8" s="2" t="s">
        <v>3</v>
      </c>
      <c r="O8" s="2" t="s">
        <v>3</v>
      </c>
      <c r="P8" s="2" t="s">
        <v>4</v>
      </c>
    </row>
    <row r="9" spans="1:16" ht="15.75" x14ac:dyDescent="0.25">
      <c r="A9" s="56" t="s">
        <v>134</v>
      </c>
      <c r="B9" s="194">
        <v>22121</v>
      </c>
      <c r="C9" s="214"/>
      <c r="D9" s="47">
        <f>C9/B9*100</f>
        <v>0</v>
      </c>
      <c r="E9" s="194">
        <v>221454</v>
      </c>
      <c r="F9" s="214"/>
      <c r="G9" s="47">
        <f>F9/E9*100</f>
        <v>0</v>
      </c>
      <c r="H9" s="45"/>
      <c r="I9" s="46"/>
      <c r="J9" s="47" t="e">
        <f>I9/H9*100</f>
        <v>#DIV/0!</v>
      </c>
      <c r="K9" s="194">
        <v>2215454</v>
      </c>
      <c r="L9" s="214"/>
      <c r="M9" s="47">
        <f>L9/K9*100</f>
        <v>0</v>
      </c>
      <c r="N9" s="45"/>
      <c r="O9" s="46"/>
      <c r="P9" s="47" t="e">
        <f>O9/N9*100</f>
        <v>#DIV/0!</v>
      </c>
    </row>
    <row r="10" spans="1:16" ht="15.75" x14ac:dyDescent="0.25">
      <c r="A10" s="57" t="s">
        <v>135</v>
      </c>
      <c r="B10" s="197">
        <v>411254</v>
      </c>
      <c r="C10" s="215"/>
      <c r="D10" s="49">
        <f>C10/B10*100</f>
        <v>0</v>
      </c>
      <c r="E10" s="197">
        <v>856684</v>
      </c>
      <c r="F10" s="215"/>
      <c r="G10" s="49">
        <f>F10/E10*100</f>
        <v>0</v>
      </c>
      <c r="H10" s="48"/>
      <c r="I10" s="43"/>
      <c r="J10" s="49" t="e">
        <f>I10/H10*100</f>
        <v>#DIV/0!</v>
      </c>
      <c r="K10" s="197">
        <v>2000000</v>
      </c>
      <c r="L10" s="215"/>
      <c r="M10" s="49">
        <f>L10/K10*100</f>
        <v>0</v>
      </c>
      <c r="N10" s="48"/>
      <c r="O10" s="43"/>
      <c r="P10" s="49" t="e">
        <f>O10/N10*100</f>
        <v>#DIV/0!</v>
      </c>
    </row>
    <row r="11" spans="1:16" ht="15.75" x14ac:dyDescent="0.25">
      <c r="A11" s="57" t="s">
        <v>137</v>
      </c>
      <c r="B11" s="197">
        <v>-556365</v>
      </c>
      <c r="C11" s="215"/>
      <c r="D11" s="49">
        <f t="shared" ref="D11:D12" si="0">C11/B11*100</f>
        <v>0</v>
      </c>
      <c r="E11" s="197">
        <v>-225478</v>
      </c>
      <c r="F11" s="215"/>
      <c r="G11" s="49">
        <f t="shared" ref="G11:G12" si="1">F11/E11*100</f>
        <v>0</v>
      </c>
      <c r="H11" s="48"/>
      <c r="I11" s="43"/>
      <c r="J11" s="49" t="e">
        <f t="shared" ref="J11:J12" si="2">I11/H11*100</f>
        <v>#DIV/0!</v>
      </c>
      <c r="K11" s="197">
        <v>-455478</v>
      </c>
      <c r="L11" s="215"/>
      <c r="M11" s="49">
        <f t="shared" ref="M11:M12" si="3">L11/K11*100</f>
        <v>0</v>
      </c>
      <c r="N11" s="48"/>
      <c r="O11" s="43"/>
      <c r="P11" s="49" t="e">
        <f t="shared" ref="P11:P12" si="4">O11/N11*100</f>
        <v>#DIV/0!</v>
      </c>
    </row>
    <row r="12" spans="1:16" ht="16.5" thickBot="1" x14ac:dyDescent="0.3">
      <c r="A12" s="57" t="s">
        <v>136</v>
      </c>
      <c r="B12" s="197">
        <v>-6654</v>
      </c>
      <c r="C12" s="215"/>
      <c r="D12" s="49">
        <f t="shared" si="0"/>
        <v>0</v>
      </c>
      <c r="E12" s="197">
        <v>-441571</v>
      </c>
      <c r="F12" s="215"/>
      <c r="G12" s="49">
        <f t="shared" si="1"/>
        <v>0</v>
      </c>
      <c r="H12" s="48"/>
      <c r="I12" s="43"/>
      <c r="J12" s="49" t="e">
        <f t="shared" si="2"/>
        <v>#DIV/0!</v>
      </c>
      <c r="K12" s="197">
        <v>66548</v>
      </c>
      <c r="L12" s="215"/>
      <c r="M12" s="49">
        <f t="shared" si="3"/>
        <v>0</v>
      </c>
      <c r="N12" s="48"/>
      <c r="O12" s="43"/>
      <c r="P12" s="49" t="e">
        <f t="shared" si="4"/>
        <v>#DIV/0!</v>
      </c>
    </row>
    <row r="13" spans="1:16" ht="16.5" thickBot="1" x14ac:dyDescent="0.3">
      <c r="A13" s="44" t="s">
        <v>71</v>
      </c>
      <c r="B13" s="196">
        <f>B9+B10-B11-B12</f>
        <v>996394</v>
      </c>
      <c r="C13" s="268">
        <f>C9+C10-C11-C12</f>
        <v>0</v>
      </c>
      <c r="D13" s="55">
        <f>C13/B13*100</f>
        <v>0</v>
      </c>
      <c r="E13" s="196">
        <f>E9+E10-E11-E12</f>
        <v>1745187</v>
      </c>
      <c r="F13" s="268">
        <f>F9+F10-F11-F12</f>
        <v>0</v>
      </c>
      <c r="G13" s="55">
        <f>F13/E13*100</f>
        <v>0</v>
      </c>
      <c r="H13" s="53">
        <f>H9+H10-H11-H12</f>
        <v>0</v>
      </c>
      <c r="I13" s="54">
        <f>I9+I10-I11-I12</f>
        <v>0</v>
      </c>
      <c r="J13" s="55" t="e">
        <f>I13/H13*100</f>
        <v>#DIV/0!</v>
      </c>
      <c r="K13" s="196">
        <f>K9+K10-K11-K12</f>
        <v>4604384</v>
      </c>
      <c r="L13" s="268">
        <f>L9+L10-L11-L12</f>
        <v>0</v>
      </c>
      <c r="M13" s="55">
        <f>L13/K13*100</f>
        <v>0</v>
      </c>
      <c r="N13" s="53">
        <f>N9+N10-N11-N12</f>
        <v>0</v>
      </c>
      <c r="O13" s="54">
        <f>O9+O10-O11-O12</f>
        <v>0</v>
      </c>
      <c r="P13" s="55" t="e">
        <f>O13/N13*100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5"/>
  <sheetViews>
    <sheetView rightToLeft="1" workbookViewId="0">
      <pane xSplit="1" topLeftCell="B1" activePane="topRight" state="frozen"/>
      <selection pane="topRight" activeCell="D19" sqref="D19"/>
    </sheetView>
  </sheetViews>
  <sheetFormatPr defaultRowHeight="15" x14ac:dyDescent="0.25"/>
  <cols>
    <col min="1" max="2" width="11.7109375" bestFit="1" customWidth="1"/>
    <col min="3" max="3" width="6.42578125" bestFit="1" customWidth="1"/>
    <col min="4" max="4" width="7.42578125" bestFit="1" customWidth="1"/>
    <col min="5" max="5" width="11.7109375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.75" thickBot="1" x14ac:dyDescent="0.6">
      <c r="A4" s="314" t="s">
        <v>44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6"/>
    </row>
    <row r="5" spans="1:16" ht="21.75" thickBot="1" x14ac:dyDescent="0.6">
      <c r="A5" s="317" t="s">
        <v>57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9"/>
    </row>
    <row r="6" spans="1:16" ht="20.25" thickBot="1" x14ac:dyDescent="0.55000000000000004">
      <c r="A6" s="320" t="s">
        <v>0</v>
      </c>
      <c r="B6" s="309" t="s">
        <v>5</v>
      </c>
      <c r="C6" s="309"/>
      <c r="D6" s="310"/>
      <c r="E6" s="309" t="s">
        <v>6</v>
      </c>
      <c r="F6" s="309"/>
      <c r="G6" s="310"/>
      <c r="H6" s="309" t="s">
        <v>7</v>
      </c>
      <c r="I6" s="309"/>
      <c r="J6" s="310"/>
      <c r="K6" s="309" t="s">
        <v>8</v>
      </c>
      <c r="L6" s="309"/>
      <c r="M6" s="310"/>
      <c r="N6" s="309" t="s">
        <v>9</v>
      </c>
      <c r="O6" s="309"/>
      <c r="P6" s="310"/>
    </row>
    <row r="7" spans="1:16" ht="18" thickBot="1" x14ac:dyDescent="0.45">
      <c r="A7" s="321"/>
      <c r="B7" s="5" t="s">
        <v>1</v>
      </c>
      <c r="C7" s="3" t="s">
        <v>2</v>
      </c>
      <c r="D7" s="3" t="s">
        <v>164</v>
      </c>
      <c r="E7" s="5" t="s">
        <v>1</v>
      </c>
      <c r="F7" s="3" t="s">
        <v>2</v>
      </c>
      <c r="G7" s="3" t="s">
        <v>164</v>
      </c>
      <c r="H7" s="5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2"/>
      <c r="B8" s="2" t="s">
        <v>3</v>
      </c>
      <c r="C8" s="2" t="s">
        <v>3</v>
      </c>
      <c r="D8" s="2" t="s">
        <v>4</v>
      </c>
      <c r="E8" s="2" t="s">
        <v>3</v>
      </c>
      <c r="F8" s="2" t="s">
        <v>3</v>
      </c>
      <c r="G8" s="2" t="s">
        <v>4</v>
      </c>
      <c r="H8" s="2" t="s">
        <v>3</v>
      </c>
      <c r="I8" s="2" t="s">
        <v>3</v>
      </c>
      <c r="J8" s="2" t="s">
        <v>4</v>
      </c>
      <c r="K8" s="2" t="s">
        <v>3</v>
      </c>
      <c r="L8" s="2" t="s">
        <v>3</v>
      </c>
      <c r="M8" s="2" t="s">
        <v>4</v>
      </c>
      <c r="N8" s="2" t="s">
        <v>3</v>
      </c>
      <c r="O8" s="2" t="s">
        <v>3</v>
      </c>
      <c r="P8" s="2" t="s">
        <v>4</v>
      </c>
    </row>
    <row r="9" spans="1:16" ht="17.25" x14ac:dyDescent="0.4">
      <c r="A9" s="19" t="s">
        <v>58</v>
      </c>
      <c r="B9" s="243">
        <f>'کاربرگ فروش '!B7</f>
        <v>80000000</v>
      </c>
      <c r="C9" s="46"/>
      <c r="D9" s="47">
        <f>C9/B9*100</f>
        <v>0</v>
      </c>
      <c r="E9" s="248">
        <f>'کاربرگ فروش '!I7</f>
        <v>16800000</v>
      </c>
      <c r="F9" s="46"/>
      <c r="G9" s="46">
        <f>F9/E9*100</f>
        <v>0</v>
      </c>
      <c r="H9" s="46">
        <f>'کاربرگ فروش '!P7</f>
        <v>89000000</v>
      </c>
      <c r="I9" s="46"/>
      <c r="J9" s="46">
        <f>I9/H9*100</f>
        <v>0</v>
      </c>
      <c r="K9" s="46">
        <f>'کاربرگ فروش '!W7</f>
        <v>7500000</v>
      </c>
      <c r="L9" s="46"/>
      <c r="M9" s="46">
        <f>L9/K9*100</f>
        <v>0</v>
      </c>
      <c r="N9" s="46"/>
      <c r="O9" s="46"/>
      <c r="P9" s="47" t="e">
        <f>O9/N9*100</f>
        <v>#DIV/0!</v>
      </c>
    </row>
    <row r="10" spans="1:16" ht="17.25" x14ac:dyDescent="0.4">
      <c r="A10" s="20" t="s">
        <v>59</v>
      </c>
      <c r="B10" s="60">
        <f>'کاربرگ فروش '!B8</f>
        <v>20000000</v>
      </c>
      <c r="C10" s="43"/>
      <c r="D10" s="49">
        <f>C10/B10*100</f>
        <v>0</v>
      </c>
      <c r="E10" s="60">
        <f>'کاربرگ فروش '!I8</f>
        <v>25000000</v>
      </c>
      <c r="F10" s="43"/>
      <c r="G10" s="43">
        <f>F10/E10*100</f>
        <v>0</v>
      </c>
      <c r="H10" s="43">
        <f>'کاربرگ فروش '!P8</f>
        <v>19800000</v>
      </c>
      <c r="I10" s="43"/>
      <c r="J10" s="43">
        <f>I10/H10*100</f>
        <v>0</v>
      </c>
      <c r="K10" s="43">
        <f>'کاربرگ فروش '!W8</f>
        <v>68000000</v>
      </c>
      <c r="L10" s="43"/>
      <c r="M10" s="43">
        <f>L10/K10*100</f>
        <v>0</v>
      </c>
      <c r="N10" s="43"/>
      <c r="O10" s="43"/>
      <c r="P10" s="49" t="e">
        <f>O10/N10*100</f>
        <v>#DIV/0!</v>
      </c>
    </row>
    <row r="11" spans="1:16" ht="17.25" x14ac:dyDescent="0.4">
      <c r="A11" s="21" t="s">
        <v>60</v>
      </c>
      <c r="B11" s="60">
        <f>'کاربرگ فروش '!B9</f>
        <v>0</v>
      </c>
      <c r="C11" s="43"/>
      <c r="D11" s="49" t="e">
        <f>C11/B11*100</f>
        <v>#DIV/0!</v>
      </c>
      <c r="E11" s="60">
        <f>'کاربرگ فروش '!I9</f>
        <v>0</v>
      </c>
      <c r="F11" s="43"/>
      <c r="G11" s="43" t="e">
        <f t="shared" ref="G11:G14" si="0">F11/E11*100</f>
        <v>#DIV/0!</v>
      </c>
      <c r="H11" s="43">
        <f>'کاربرگ فروش '!P9</f>
        <v>0</v>
      </c>
      <c r="I11" s="43"/>
      <c r="J11" s="43" t="e">
        <f t="shared" ref="J11:J14" si="1">I11/H11*100</f>
        <v>#DIV/0!</v>
      </c>
      <c r="K11" s="43">
        <f>'کاربرگ فروش '!W9</f>
        <v>0</v>
      </c>
      <c r="L11" s="43"/>
      <c r="M11" s="43" t="e">
        <f t="shared" ref="M11:M14" si="2">L11/K11*100</f>
        <v>#DIV/0!</v>
      </c>
      <c r="N11" s="43"/>
      <c r="O11" s="43"/>
      <c r="P11" s="49" t="e">
        <f t="shared" ref="P11:P14" si="3">O11/N11*100</f>
        <v>#DIV/0!</v>
      </c>
    </row>
    <row r="12" spans="1:16" ht="17.25" x14ac:dyDescent="0.4">
      <c r="A12" s="20" t="s">
        <v>61</v>
      </c>
      <c r="B12" s="60">
        <f>'کاربرگ فروش '!B10</f>
        <v>0</v>
      </c>
      <c r="C12" s="43"/>
      <c r="D12" s="49" t="e">
        <f t="shared" ref="D12:D14" si="4">C12/B12*100</f>
        <v>#DIV/0!</v>
      </c>
      <c r="E12" s="60">
        <f>'کاربرگ فروش '!I10</f>
        <v>0</v>
      </c>
      <c r="F12" s="43"/>
      <c r="G12" s="43" t="e">
        <f t="shared" si="0"/>
        <v>#DIV/0!</v>
      </c>
      <c r="H12" s="43">
        <f>'کاربرگ فروش '!P10</f>
        <v>0</v>
      </c>
      <c r="I12" s="43"/>
      <c r="J12" s="43" t="e">
        <f t="shared" si="1"/>
        <v>#DIV/0!</v>
      </c>
      <c r="K12" s="43">
        <f>'کاربرگ فروش '!W10</f>
        <v>0</v>
      </c>
      <c r="L12" s="43"/>
      <c r="M12" s="43" t="e">
        <f t="shared" si="2"/>
        <v>#DIV/0!</v>
      </c>
      <c r="N12" s="43"/>
      <c r="O12" s="43"/>
      <c r="P12" s="49" t="e">
        <f t="shared" si="3"/>
        <v>#DIV/0!</v>
      </c>
    </row>
    <row r="13" spans="1:16" ht="17.25" x14ac:dyDescent="0.4">
      <c r="A13" s="21" t="s">
        <v>62</v>
      </c>
      <c r="B13" s="60">
        <f>'کاربرگ فروش '!B11</f>
        <v>0</v>
      </c>
      <c r="C13" s="43"/>
      <c r="D13" s="49" t="e">
        <f t="shared" si="4"/>
        <v>#DIV/0!</v>
      </c>
      <c r="E13" s="60">
        <f>'کاربرگ فروش '!I11</f>
        <v>0</v>
      </c>
      <c r="F13" s="43"/>
      <c r="G13" s="43" t="e">
        <f t="shared" si="0"/>
        <v>#DIV/0!</v>
      </c>
      <c r="H13" s="43">
        <f>'کاربرگ فروش '!P11</f>
        <v>0</v>
      </c>
      <c r="I13" s="43"/>
      <c r="J13" s="43" t="e">
        <f t="shared" si="1"/>
        <v>#DIV/0!</v>
      </c>
      <c r="K13" s="43">
        <f>'کاربرگ فروش '!W11</f>
        <v>0</v>
      </c>
      <c r="L13" s="43"/>
      <c r="M13" s="43" t="e">
        <f t="shared" si="2"/>
        <v>#DIV/0!</v>
      </c>
      <c r="N13" s="43"/>
      <c r="O13" s="43"/>
      <c r="P13" s="49" t="e">
        <f t="shared" si="3"/>
        <v>#DIV/0!</v>
      </c>
    </row>
    <row r="14" spans="1:16" ht="18" thickBot="1" x14ac:dyDescent="0.45">
      <c r="A14" s="22" t="s">
        <v>63</v>
      </c>
      <c r="B14" s="62">
        <f>'کاربرگ فروش '!B12</f>
        <v>0</v>
      </c>
      <c r="C14" s="51"/>
      <c r="D14" s="49" t="e">
        <f t="shared" si="4"/>
        <v>#DIV/0!</v>
      </c>
      <c r="E14" s="62">
        <f>'کاربرگ فروش '!I12</f>
        <v>0</v>
      </c>
      <c r="F14" s="51"/>
      <c r="G14" s="43" t="e">
        <f t="shared" si="0"/>
        <v>#DIV/0!</v>
      </c>
      <c r="H14" s="51">
        <f>'کاربرگ فروش '!P12</f>
        <v>0</v>
      </c>
      <c r="I14" s="51"/>
      <c r="J14" s="43" t="e">
        <f t="shared" si="1"/>
        <v>#DIV/0!</v>
      </c>
      <c r="K14" s="51">
        <f>'کاربرگ فروش '!W12</f>
        <v>0</v>
      </c>
      <c r="L14" s="51"/>
      <c r="M14" s="43" t="e">
        <f t="shared" si="2"/>
        <v>#DIV/0!</v>
      </c>
      <c r="N14" s="51"/>
      <c r="O14" s="51"/>
      <c r="P14" s="49" t="e">
        <f t="shared" si="3"/>
        <v>#DIV/0!</v>
      </c>
    </row>
    <row r="15" spans="1:16" ht="20.25" thickBot="1" x14ac:dyDescent="0.55000000000000004">
      <c r="A15" s="6" t="s">
        <v>19</v>
      </c>
      <c r="B15" s="203">
        <f>SUM(B9:B14)</f>
        <v>100000000</v>
      </c>
      <c r="C15" s="44">
        <f>SUM(C9:C14)</f>
        <v>0</v>
      </c>
      <c r="D15" s="44">
        <f>C15/B15*100</f>
        <v>0</v>
      </c>
      <c r="E15" s="203">
        <f>SUM(E9:E14)</f>
        <v>41800000</v>
      </c>
      <c r="F15" s="44">
        <f>SUM(F9:F14)</f>
        <v>0</v>
      </c>
      <c r="G15" s="44">
        <f>F15/E15*100</f>
        <v>0</v>
      </c>
      <c r="H15" s="44">
        <f>SUM(H9:H14)</f>
        <v>108800000</v>
      </c>
      <c r="I15" s="44">
        <f>SUM(I9:I14)</f>
        <v>0</v>
      </c>
      <c r="J15" s="44">
        <f>I15/H15*100</f>
        <v>0</v>
      </c>
      <c r="K15" s="44">
        <f>SUM(K9:K14)</f>
        <v>75500000</v>
      </c>
      <c r="L15" s="44">
        <f>SUM(L9:L14)</f>
        <v>0</v>
      </c>
      <c r="M15" s="140">
        <f>L15/K15*100</f>
        <v>0</v>
      </c>
      <c r="N15" s="54">
        <f>SUM(N9:N14)</f>
        <v>0</v>
      </c>
      <c r="O15" s="54">
        <f>SUM(O9:O14)</f>
        <v>0</v>
      </c>
      <c r="P15" s="55" t="e">
        <f>O15/N15*100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5"/>
  <sheetViews>
    <sheetView rightToLeft="1" workbookViewId="0">
      <pane xSplit="1" topLeftCell="D1" activePane="topRight" state="frozen"/>
      <selection pane="topRight" activeCell="E19" sqref="E19"/>
    </sheetView>
  </sheetViews>
  <sheetFormatPr defaultRowHeight="15" x14ac:dyDescent="0.25"/>
  <cols>
    <col min="1" max="1" width="11.8554687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6" ht="15.75" thickBot="1" x14ac:dyDescent="0.3"/>
    <row r="3" spans="1:16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6" ht="21.75" thickBot="1" x14ac:dyDescent="0.6">
      <c r="A4" s="314" t="s">
        <v>44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6"/>
    </row>
    <row r="5" spans="1:16" ht="21.75" thickBot="1" x14ac:dyDescent="0.6">
      <c r="A5" s="317" t="s">
        <v>64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9"/>
    </row>
    <row r="6" spans="1:16" ht="20.25" thickBot="1" x14ac:dyDescent="0.55000000000000004">
      <c r="A6" s="320" t="s">
        <v>0</v>
      </c>
      <c r="B6" s="309" t="s">
        <v>5</v>
      </c>
      <c r="C6" s="309"/>
      <c r="D6" s="310"/>
      <c r="E6" s="309" t="s">
        <v>6</v>
      </c>
      <c r="F6" s="309"/>
      <c r="G6" s="310"/>
      <c r="H6" s="309" t="s">
        <v>7</v>
      </c>
      <c r="I6" s="309"/>
      <c r="J6" s="310"/>
      <c r="K6" s="309" t="s">
        <v>8</v>
      </c>
      <c r="L6" s="309"/>
      <c r="M6" s="310"/>
      <c r="N6" s="309" t="s">
        <v>9</v>
      </c>
      <c r="O6" s="309"/>
      <c r="P6" s="310"/>
    </row>
    <row r="7" spans="1:16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6" ht="18" thickBot="1" x14ac:dyDescent="0.45">
      <c r="A8" s="321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6" ht="17.25" x14ac:dyDescent="0.4">
      <c r="A9" s="19" t="s">
        <v>65</v>
      </c>
      <c r="B9" s="45"/>
      <c r="C9" s="46"/>
      <c r="D9" s="47" t="e">
        <f>C9/B9*100</f>
        <v>#DIV/0!</v>
      </c>
      <c r="E9" s="45"/>
      <c r="F9" s="46"/>
      <c r="G9" s="47" t="e">
        <f>F9/E9*100</f>
        <v>#DIV/0!</v>
      </c>
      <c r="H9" s="45"/>
      <c r="I9" s="46"/>
      <c r="J9" s="47" t="e">
        <f>I9/H9*100</f>
        <v>#DIV/0!</v>
      </c>
      <c r="K9" s="45"/>
      <c r="L9" s="46"/>
      <c r="M9" s="47" t="e">
        <f>L9/K9*100</f>
        <v>#DIV/0!</v>
      </c>
      <c r="N9" s="45"/>
      <c r="O9" s="46"/>
      <c r="P9" s="47" t="e">
        <f>O9/N9*100</f>
        <v>#DIV/0!</v>
      </c>
    </row>
    <row r="10" spans="1:16" ht="17.25" x14ac:dyDescent="0.4">
      <c r="A10" s="20" t="s">
        <v>66</v>
      </c>
      <c r="B10" s="48"/>
      <c r="C10" s="43"/>
      <c r="D10" s="49" t="e">
        <f>C10/B10*100</f>
        <v>#DIV/0!</v>
      </c>
      <c r="E10" s="48"/>
      <c r="F10" s="43"/>
      <c r="G10" s="49" t="e">
        <f>F10/E10*100</f>
        <v>#DIV/0!</v>
      </c>
      <c r="H10" s="48"/>
      <c r="I10" s="43"/>
      <c r="J10" s="49" t="e">
        <f>I10/H10*100</f>
        <v>#DIV/0!</v>
      </c>
      <c r="K10" s="48"/>
      <c r="L10" s="43"/>
      <c r="M10" s="49" t="e">
        <f>L10/K10*100</f>
        <v>#DIV/0!</v>
      </c>
      <c r="N10" s="48"/>
      <c r="O10" s="43"/>
      <c r="P10" s="49" t="e">
        <f>O10/N10*100</f>
        <v>#DIV/0!</v>
      </c>
    </row>
    <row r="11" spans="1:16" ht="17.25" x14ac:dyDescent="0.4">
      <c r="A11" s="20" t="s">
        <v>67</v>
      </c>
      <c r="B11" s="48"/>
      <c r="C11" s="43"/>
      <c r="D11" s="49" t="e">
        <f t="shared" ref="D11:D14" si="0">C11/B11*100</f>
        <v>#DIV/0!</v>
      </c>
      <c r="E11" s="48"/>
      <c r="F11" s="43"/>
      <c r="G11" s="49" t="e">
        <f t="shared" ref="G11:G14" si="1">F11/E11*100</f>
        <v>#DIV/0!</v>
      </c>
      <c r="H11" s="48"/>
      <c r="I11" s="43"/>
      <c r="J11" s="49" t="e">
        <f t="shared" ref="J11:J14" si="2">I11/H11*100</f>
        <v>#DIV/0!</v>
      </c>
      <c r="K11" s="48"/>
      <c r="L11" s="43"/>
      <c r="M11" s="49" t="e">
        <f t="shared" ref="M11:M13" si="3">L11/K11*100</f>
        <v>#DIV/0!</v>
      </c>
      <c r="N11" s="48"/>
      <c r="O11" s="43"/>
      <c r="P11" s="49" t="e">
        <f t="shared" ref="P11:P14" si="4">O11/N11*100</f>
        <v>#DIV/0!</v>
      </c>
    </row>
    <row r="12" spans="1:16" ht="17.25" x14ac:dyDescent="0.4">
      <c r="A12" s="20" t="s">
        <v>68</v>
      </c>
      <c r="B12" s="48"/>
      <c r="C12" s="43"/>
      <c r="D12" s="49" t="e">
        <f t="shared" si="0"/>
        <v>#DIV/0!</v>
      </c>
      <c r="E12" s="48"/>
      <c r="F12" s="43"/>
      <c r="G12" s="49" t="e">
        <f t="shared" si="1"/>
        <v>#DIV/0!</v>
      </c>
      <c r="H12" s="48"/>
      <c r="I12" s="43"/>
      <c r="J12" s="49" t="e">
        <f t="shared" si="2"/>
        <v>#DIV/0!</v>
      </c>
      <c r="K12" s="48"/>
      <c r="L12" s="43"/>
      <c r="M12" s="49" t="e">
        <f t="shared" si="3"/>
        <v>#DIV/0!</v>
      </c>
      <c r="N12" s="48"/>
      <c r="O12" s="43"/>
      <c r="P12" s="49" t="e">
        <f t="shared" si="4"/>
        <v>#DIV/0!</v>
      </c>
    </row>
    <row r="13" spans="1:16" ht="17.25" x14ac:dyDescent="0.4">
      <c r="A13" s="20" t="s">
        <v>69</v>
      </c>
      <c r="B13" s="48"/>
      <c r="C13" s="43"/>
      <c r="D13" s="49" t="e">
        <f t="shared" si="0"/>
        <v>#DIV/0!</v>
      </c>
      <c r="E13" s="48"/>
      <c r="F13" s="43"/>
      <c r="G13" s="49" t="e">
        <f t="shared" si="1"/>
        <v>#DIV/0!</v>
      </c>
      <c r="H13" s="48"/>
      <c r="I13" s="43"/>
      <c r="J13" s="49" t="e">
        <f t="shared" si="2"/>
        <v>#DIV/0!</v>
      </c>
      <c r="K13" s="48"/>
      <c r="L13" s="43"/>
      <c r="M13" s="49" t="e">
        <f t="shared" si="3"/>
        <v>#DIV/0!</v>
      </c>
      <c r="N13" s="48"/>
      <c r="O13" s="43"/>
      <c r="P13" s="49" t="e">
        <f t="shared" si="4"/>
        <v>#DIV/0!</v>
      </c>
    </row>
    <row r="14" spans="1:16" ht="18" thickBot="1" x14ac:dyDescent="0.45">
      <c r="A14" s="22" t="s">
        <v>70</v>
      </c>
      <c r="B14" s="50"/>
      <c r="C14" s="51"/>
      <c r="D14" s="49" t="e">
        <f t="shared" si="0"/>
        <v>#DIV/0!</v>
      </c>
      <c r="E14" s="50"/>
      <c r="F14" s="51"/>
      <c r="G14" s="49" t="e">
        <f t="shared" si="1"/>
        <v>#DIV/0!</v>
      </c>
      <c r="H14" s="50"/>
      <c r="I14" s="51"/>
      <c r="J14" s="49" t="e">
        <f t="shared" si="2"/>
        <v>#DIV/0!</v>
      </c>
      <c r="K14" s="50"/>
      <c r="L14" s="51"/>
      <c r="M14" s="49" t="e">
        <f>L14/K14*100</f>
        <v>#DIV/0!</v>
      </c>
      <c r="N14" s="50"/>
      <c r="O14" s="51"/>
      <c r="P14" s="49" t="e">
        <f t="shared" si="4"/>
        <v>#DIV/0!</v>
      </c>
    </row>
    <row r="15" spans="1:16" ht="18" thickBot="1" x14ac:dyDescent="0.45">
      <c r="A15" s="3" t="s">
        <v>71</v>
      </c>
      <c r="B15" s="140">
        <f>SUM(B9:B14)</f>
        <v>0</v>
      </c>
      <c r="C15" s="54">
        <f>SUM(C9:C14)</f>
        <v>0</v>
      </c>
      <c r="D15" s="54" t="e">
        <f>C15/B15*100</f>
        <v>#DIV/0!</v>
      </c>
      <c r="E15" s="54">
        <f>SUM(E9:E14)</f>
        <v>0</v>
      </c>
      <c r="F15" s="54">
        <f>SUM(F9:F14)</f>
        <v>0</v>
      </c>
      <c r="G15" s="54" t="e">
        <f>F15/E15*100</f>
        <v>#DIV/0!</v>
      </c>
      <c r="H15" s="54">
        <f>SUM(H9:H14)</f>
        <v>0</v>
      </c>
      <c r="I15" s="54">
        <f>SUM(I9:I14)</f>
        <v>0</v>
      </c>
      <c r="J15" s="54" t="e">
        <f>I15/H15*100</f>
        <v>#DIV/0!</v>
      </c>
      <c r="K15" s="54">
        <f>SUM(K9:K14)</f>
        <v>0</v>
      </c>
      <c r="L15" s="54">
        <f>SUM(L9:L14)</f>
        <v>0</v>
      </c>
      <c r="M15" s="54" t="e">
        <f>L15/K15*100</f>
        <v>#DIV/0!</v>
      </c>
      <c r="N15" s="54">
        <f>SUM(N9:N14)</f>
        <v>0</v>
      </c>
      <c r="O15" s="54">
        <f>SUM(O9:O14)</f>
        <v>0</v>
      </c>
      <c r="P15" s="55" t="e">
        <f>O15/N15*100</f>
        <v>#DIV/0!</v>
      </c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2"/>
  <sheetViews>
    <sheetView rightToLeft="1" workbookViewId="0">
      <pane xSplit="1" topLeftCell="E1" activePane="topRight" state="frozen"/>
      <selection pane="topRight" activeCell="E16" sqref="E16"/>
    </sheetView>
  </sheetViews>
  <sheetFormatPr defaultRowHeight="15" x14ac:dyDescent="0.25"/>
  <cols>
    <col min="1" max="1" width="21.5703125" bestFit="1" customWidth="1"/>
    <col min="2" max="2" width="11" bestFit="1" customWidth="1"/>
    <col min="3" max="3" width="6.42578125" bestFit="1" customWidth="1"/>
    <col min="4" max="4" width="7.42578125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" bestFit="1" customWidth="1"/>
    <col min="9" max="9" width="6.42578125" bestFit="1" customWidth="1"/>
    <col min="10" max="10" width="7.42578125" bestFit="1" customWidth="1"/>
    <col min="11" max="11" width="11" bestFit="1" customWidth="1"/>
    <col min="12" max="12" width="6.42578125" bestFit="1" customWidth="1"/>
    <col min="13" max="13" width="7.42578125" bestFit="1" customWidth="1"/>
    <col min="14" max="14" width="11" bestFit="1" customWidth="1"/>
    <col min="15" max="15" width="6.42578125" bestFit="1" customWidth="1"/>
    <col min="16" max="16" width="7.42578125" bestFit="1" customWidth="1"/>
  </cols>
  <sheetData>
    <row r="2" spans="1:17" ht="15.75" thickBot="1" x14ac:dyDescent="0.3"/>
    <row r="3" spans="1:17" ht="21" x14ac:dyDescent="0.55000000000000004">
      <c r="A3" s="311" t="s">
        <v>10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</row>
    <row r="4" spans="1:17" ht="21" x14ac:dyDescent="0.55000000000000004">
      <c r="A4" s="329" t="s">
        <v>44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1"/>
    </row>
    <row r="5" spans="1:17" ht="21.75" thickBot="1" x14ac:dyDescent="0.6">
      <c r="A5" s="314" t="s">
        <v>97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6"/>
    </row>
    <row r="6" spans="1:17" ht="20.25" thickBot="1" x14ac:dyDescent="0.55000000000000004">
      <c r="A6" s="321" t="s">
        <v>0</v>
      </c>
      <c r="B6" s="352" t="s">
        <v>5</v>
      </c>
      <c r="C6" s="352"/>
      <c r="D6" s="353"/>
      <c r="E6" s="352" t="s">
        <v>6</v>
      </c>
      <c r="F6" s="352"/>
      <c r="G6" s="353"/>
      <c r="H6" s="352" t="s">
        <v>7</v>
      </c>
      <c r="I6" s="352"/>
      <c r="J6" s="353"/>
      <c r="K6" s="352" t="s">
        <v>8</v>
      </c>
      <c r="L6" s="352"/>
      <c r="M6" s="353"/>
      <c r="N6" s="352" t="s">
        <v>9</v>
      </c>
      <c r="O6" s="352"/>
      <c r="P6" s="353"/>
    </row>
    <row r="7" spans="1:17" ht="18" thickBot="1" x14ac:dyDescent="0.45">
      <c r="A7" s="321"/>
      <c r="B7" s="3" t="s">
        <v>1</v>
      </c>
      <c r="C7" s="3" t="s">
        <v>2</v>
      </c>
      <c r="D7" s="3" t="s">
        <v>164</v>
      </c>
      <c r="E7" s="3" t="s">
        <v>1</v>
      </c>
      <c r="F7" s="3" t="s">
        <v>2</v>
      </c>
      <c r="G7" s="3" t="s">
        <v>164</v>
      </c>
      <c r="H7" s="3" t="s">
        <v>1</v>
      </c>
      <c r="I7" s="3" t="s">
        <v>2</v>
      </c>
      <c r="J7" s="3" t="s">
        <v>164</v>
      </c>
      <c r="K7" s="3" t="s">
        <v>1</v>
      </c>
      <c r="L7" s="3" t="s">
        <v>2</v>
      </c>
      <c r="M7" s="3" t="s">
        <v>164</v>
      </c>
      <c r="N7" s="3" t="s">
        <v>1</v>
      </c>
      <c r="O7" s="3" t="s">
        <v>2</v>
      </c>
      <c r="P7" s="3" t="s">
        <v>164</v>
      </c>
    </row>
    <row r="8" spans="1:17" ht="18" thickBot="1" x14ac:dyDescent="0.45">
      <c r="A8" s="321"/>
      <c r="B8" s="4" t="s">
        <v>3</v>
      </c>
      <c r="C8" s="4" t="s">
        <v>3</v>
      </c>
      <c r="D8" s="4" t="s">
        <v>4</v>
      </c>
      <c r="E8" s="4" t="s">
        <v>3</v>
      </c>
      <c r="F8" s="4" t="s">
        <v>3</v>
      </c>
      <c r="G8" s="4" t="s">
        <v>4</v>
      </c>
      <c r="H8" s="4" t="s">
        <v>3</v>
      </c>
      <c r="I8" s="4" t="s">
        <v>3</v>
      </c>
      <c r="J8" s="4" t="s">
        <v>4</v>
      </c>
      <c r="K8" s="4" t="s">
        <v>3</v>
      </c>
      <c r="L8" s="4" t="s">
        <v>3</v>
      </c>
      <c r="M8" s="4" t="s">
        <v>4</v>
      </c>
      <c r="N8" s="4" t="s">
        <v>3</v>
      </c>
      <c r="O8" s="4" t="s">
        <v>3</v>
      </c>
      <c r="P8" s="4" t="s">
        <v>4</v>
      </c>
    </row>
    <row r="9" spans="1:17" ht="17.25" x14ac:dyDescent="0.4">
      <c r="A9" s="19" t="s">
        <v>97</v>
      </c>
      <c r="B9" s="45"/>
      <c r="C9" s="46"/>
      <c r="D9" s="47" t="e">
        <f>C9/B9*100</f>
        <v>#DIV/0!</v>
      </c>
      <c r="E9" s="45"/>
      <c r="F9" s="46"/>
      <c r="G9" s="47" t="e">
        <f>F9/E9*100</f>
        <v>#DIV/0!</v>
      </c>
      <c r="H9" s="45"/>
      <c r="I9" s="46"/>
      <c r="J9" s="47" t="e">
        <f>I9/H9*100</f>
        <v>#DIV/0!</v>
      </c>
      <c r="K9" s="45"/>
      <c r="L9" s="46"/>
      <c r="M9" s="47" t="e">
        <f>L9/K9*100</f>
        <v>#DIV/0!</v>
      </c>
      <c r="N9" s="45"/>
      <c r="O9" s="46"/>
      <c r="P9" s="47" t="e">
        <f>O9/N9*100</f>
        <v>#DIV/0!</v>
      </c>
      <c r="Q9" s="135"/>
    </row>
    <row r="10" spans="1:17" ht="17.25" x14ac:dyDescent="0.4">
      <c r="A10" s="20" t="s">
        <v>98</v>
      </c>
      <c r="B10" s="48"/>
      <c r="C10" s="43"/>
      <c r="D10" s="49" t="e">
        <f>C10/B10*100</f>
        <v>#DIV/0!</v>
      </c>
      <c r="E10" s="48"/>
      <c r="F10" s="43"/>
      <c r="G10" s="49" t="e">
        <f>F10/E10*100</f>
        <v>#DIV/0!</v>
      </c>
      <c r="H10" s="48"/>
      <c r="I10" s="43"/>
      <c r="J10" s="49" t="e">
        <f>I10/H10*100</f>
        <v>#DIV/0!</v>
      </c>
      <c r="K10" s="48"/>
      <c r="L10" s="43"/>
      <c r="M10" s="49" t="e">
        <f>L10/K10*100</f>
        <v>#DIV/0!</v>
      </c>
      <c r="N10" s="48"/>
      <c r="O10" s="43"/>
      <c r="P10" s="49" t="e">
        <f>O10/N10*100</f>
        <v>#DIV/0!</v>
      </c>
      <c r="Q10" s="135"/>
    </row>
    <row r="11" spans="1:17" ht="18" thickBot="1" x14ac:dyDescent="0.45">
      <c r="A11" s="22" t="s">
        <v>99</v>
      </c>
      <c r="B11" s="50"/>
      <c r="C11" s="51"/>
      <c r="D11" s="52" t="e">
        <f>C11/B11*100</f>
        <v>#DIV/0!</v>
      </c>
      <c r="E11" s="50"/>
      <c r="F11" s="51"/>
      <c r="G11" s="52" t="e">
        <f>F11/E11*100</f>
        <v>#DIV/0!</v>
      </c>
      <c r="H11" s="50"/>
      <c r="I11" s="51"/>
      <c r="J11" s="52" t="e">
        <f>I11/H11*100</f>
        <v>#DIV/0!</v>
      </c>
      <c r="K11" s="50"/>
      <c r="L11" s="51"/>
      <c r="M11" s="52" t="e">
        <f>L11/K11*100</f>
        <v>#DIV/0!</v>
      </c>
      <c r="N11" s="50"/>
      <c r="O11" s="51"/>
      <c r="P11" s="52" t="e">
        <f>O11/N11*100</f>
        <v>#DIV/0!</v>
      </c>
      <c r="Q11" s="135"/>
    </row>
    <row r="12" spans="1:17" ht="18" thickBot="1" x14ac:dyDescent="0.45">
      <c r="A12" s="3" t="s">
        <v>19</v>
      </c>
      <c r="B12" s="140">
        <f>SUM(B9:B11)</f>
        <v>0</v>
      </c>
      <c r="C12" s="54">
        <f>SUM(C9:C11)</f>
        <v>0</v>
      </c>
      <c r="D12" s="54" t="e">
        <f>C12/B12*100</f>
        <v>#DIV/0!</v>
      </c>
      <c r="E12" s="54">
        <f>SUM(E9:E11)</f>
        <v>0</v>
      </c>
      <c r="F12" s="54">
        <f>SUM(F9:F11)</f>
        <v>0</v>
      </c>
      <c r="G12" s="54" t="e">
        <f>F12/E12*100</f>
        <v>#DIV/0!</v>
      </c>
      <c r="H12" s="54">
        <f>SUM(H9:H11)</f>
        <v>0</v>
      </c>
      <c r="I12" s="54">
        <f>SUM(I9:I11)</f>
        <v>0</v>
      </c>
      <c r="J12" s="54" t="e">
        <f>I12/H12*100</f>
        <v>#DIV/0!</v>
      </c>
      <c r="K12" s="54">
        <f>SUM(K9:K11)</f>
        <v>0</v>
      </c>
      <c r="L12" s="54">
        <f>SUM(L9:L11)</f>
        <v>0</v>
      </c>
      <c r="M12" s="54" t="e">
        <f>L12/K12*100</f>
        <v>#DIV/0!</v>
      </c>
      <c r="N12" s="54">
        <f>SUM(N9:N11)</f>
        <v>0</v>
      </c>
      <c r="O12" s="54">
        <f>SUM(O9:O11)</f>
        <v>0</v>
      </c>
      <c r="P12" s="55" t="e">
        <f>O12/N12*100</f>
        <v>#DIV/0!</v>
      </c>
      <c r="Q12" s="135"/>
    </row>
  </sheetData>
  <mergeCells count="9">
    <mergeCell ref="A3:P3"/>
    <mergeCell ref="A4:P4"/>
    <mergeCell ref="A5:P5"/>
    <mergeCell ref="A6:A8"/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8"/>
  <sheetViews>
    <sheetView rightToLeft="1" topLeftCell="A15" workbookViewId="0">
      <pane xSplit="1" topLeftCell="B1" activePane="topRight" state="frozen"/>
      <selection pane="topRight" activeCell="I26" sqref="I26"/>
    </sheetView>
  </sheetViews>
  <sheetFormatPr defaultRowHeight="15" x14ac:dyDescent="0.25"/>
  <cols>
    <col min="1" max="1" width="23.7109375" bestFit="1" customWidth="1"/>
    <col min="2" max="2" width="11" bestFit="1" customWidth="1"/>
    <col min="3" max="3" width="6.42578125" bestFit="1" customWidth="1"/>
    <col min="4" max="4" width="7.42578125" style="142" bestFit="1" customWidth="1"/>
    <col min="5" max="5" width="11" bestFit="1" customWidth="1"/>
    <col min="6" max="6" width="6.42578125" bestFit="1" customWidth="1"/>
    <col min="7" max="7" width="7.42578125" bestFit="1" customWidth="1"/>
    <col min="8" max="8" width="11.5703125" style="142" bestFit="1" customWidth="1"/>
    <col min="9" max="9" width="6.5703125" style="142" bestFit="1" customWidth="1"/>
    <col min="10" max="10" width="7.42578125" style="142" bestFit="1" customWidth="1"/>
    <col min="11" max="11" width="11" style="142" bestFit="1" customWidth="1"/>
    <col min="12" max="12" width="6.42578125" style="142" bestFit="1" customWidth="1"/>
    <col min="13" max="13" width="7.42578125" style="142" bestFit="1" customWidth="1"/>
    <col min="14" max="14" width="11" style="142" bestFit="1" customWidth="1"/>
    <col min="15" max="15" width="6.42578125" style="142" bestFit="1" customWidth="1"/>
    <col min="16" max="16" width="7.42578125" style="142" bestFit="1" customWidth="1"/>
  </cols>
  <sheetData>
    <row r="1" spans="1:16" ht="15.75" thickBot="1" x14ac:dyDescent="0.3"/>
    <row r="2" spans="1:16" ht="21" x14ac:dyDescent="0.55000000000000004">
      <c r="A2" s="311" t="s">
        <v>10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3"/>
    </row>
    <row r="3" spans="1:16" ht="21.75" thickBot="1" x14ac:dyDescent="0.6">
      <c r="A3" s="314" t="s">
        <v>44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6"/>
    </row>
    <row r="4" spans="1:16" ht="21.75" thickBot="1" x14ac:dyDescent="0.6">
      <c r="A4" s="317" t="s">
        <v>132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9"/>
    </row>
    <row r="5" spans="1:16" ht="20.25" thickBot="1" x14ac:dyDescent="0.55000000000000004">
      <c r="A5" s="320" t="s">
        <v>0</v>
      </c>
      <c r="B5" s="309" t="s">
        <v>5</v>
      </c>
      <c r="C5" s="309"/>
      <c r="D5" s="310"/>
      <c r="E5" s="309" t="s">
        <v>6</v>
      </c>
      <c r="F5" s="309"/>
      <c r="G5" s="310"/>
      <c r="H5" s="354" t="s">
        <v>7</v>
      </c>
      <c r="I5" s="354"/>
      <c r="J5" s="355"/>
      <c r="K5" s="354" t="s">
        <v>8</v>
      </c>
      <c r="L5" s="354"/>
      <c r="M5" s="355"/>
      <c r="N5" s="354" t="s">
        <v>9</v>
      </c>
      <c r="O5" s="354"/>
      <c r="P5" s="355"/>
    </row>
    <row r="6" spans="1:16" ht="18" thickBot="1" x14ac:dyDescent="0.45">
      <c r="A6" s="321"/>
      <c r="B6" s="3" t="s">
        <v>1</v>
      </c>
      <c r="C6" s="3" t="s">
        <v>2</v>
      </c>
      <c r="D6" s="44" t="s">
        <v>164</v>
      </c>
      <c r="E6" s="3" t="s">
        <v>1</v>
      </c>
      <c r="F6" s="3" t="s">
        <v>2</v>
      </c>
      <c r="G6" s="3" t="s">
        <v>164</v>
      </c>
      <c r="H6" s="44" t="s">
        <v>1</v>
      </c>
      <c r="I6" s="44" t="s">
        <v>2</v>
      </c>
      <c r="J6" s="44" t="s">
        <v>164</v>
      </c>
      <c r="K6" s="44" t="s">
        <v>1</v>
      </c>
      <c r="L6" s="44" t="s">
        <v>2</v>
      </c>
      <c r="M6" s="44" t="s">
        <v>164</v>
      </c>
      <c r="N6" s="44" t="s">
        <v>1</v>
      </c>
      <c r="O6" s="44" t="s">
        <v>2</v>
      </c>
      <c r="P6" s="44" t="s">
        <v>164</v>
      </c>
    </row>
    <row r="7" spans="1:16" ht="18" thickBot="1" x14ac:dyDescent="0.45">
      <c r="A7" s="322"/>
      <c r="B7" s="2" t="s">
        <v>3</v>
      </c>
      <c r="C7" s="2" t="s">
        <v>3</v>
      </c>
      <c r="D7" s="98" t="s">
        <v>4</v>
      </c>
      <c r="E7" s="2" t="s">
        <v>3</v>
      </c>
      <c r="F7" s="2" t="s">
        <v>3</v>
      </c>
      <c r="G7" s="2" t="s">
        <v>4</v>
      </c>
      <c r="H7" s="98" t="s">
        <v>3</v>
      </c>
      <c r="I7" s="98" t="s">
        <v>3</v>
      </c>
      <c r="J7" s="98" t="s">
        <v>4</v>
      </c>
      <c r="K7" s="98" t="s">
        <v>3</v>
      </c>
      <c r="L7" s="98" t="s">
        <v>3</v>
      </c>
      <c r="M7" s="98" t="s">
        <v>4</v>
      </c>
      <c r="N7" s="98" t="s">
        <v>3</v>
      </c>
      <c r="O7" s="98" t="s">
        <v>3</v>
      </c>
      <c r="P7" s="98" t="s">
        <v>4</v>
      </c>
    </row>
    <row r="8" spans="1:16" ht="17.25" x14ac:dyDescent="0.4">
      <c r="A8" s="19" t="s">
        <v>72</v>
      </c>
      <c r="B8" s="194">
        <v>25</v>
      </c>
      <c r="C8" s="214"/>
      <c r="D8" s="47">
        <f>C8/B8*100</f>
        <v>0</v>
      </c>
      <c r="E8" s="194"/>
      <c r="F8" s="214"/>
      <c r="G8" s="47" t="e">
        <f>F8/E8*100</f>
        <v>#DIV/0!</v>
      </c>
      <c r="H8" s="194"/>
      <c r="I8" s="214"/>
      <c r="J8" s="47" t="e">
        <f>I8/H8*100</f>
        <v>#DIV/0!</v>
      </c>
      <c r="K8" s="194"/>
      <c r="L8" s="214"/>
      <c r="M8" s="47" t="e">
        <f>L8/K8*100</f>
        <v>#DIV/0!</v>
      </c>
      <c r="N8" s="45"/>
      <c r="O8" s="46"/>
      <c r="P8" s="47" t="e">
        <f>O8/N8*100</f>
        <v>#DIV/0!</v>
      </c>
    </row>
    <row r="9" spans="1:16" ht="17.25" x14ac:dyDescent="0.4">
      <c r="A9" s="20" t="s">
        <v>73</v>
      </c>
      <c r="B9" s="197">
        <v>36000</v>
      </c>
      <c r="C9" s="215"/>
      <c r="D9" s="49">
        <f>C9/B9*100</f>
        <v>0</v>
      </c>
      <c r="E9" s="197"/>
      <c r="F9" s="215"/>
      <c r="G9" s="49" t="e">
        <f>F9/E9*100</f>
        <v>#DIV/0!</v>
      </c>
      <c r="H9" s="197"/>
      <c r="I9" s="215"/>
      <c r="J9" s="49" t="e">
        <f>I9/H9*100</f>
        <v>#DIV/0!</v>
      </c>
      <c r="K9" s="197"/>
      <c r="L9" s="215"/>
      <c r="M9" s="49" t="e">
        <f>L9/K9*100</f>
        <v>#DIV/0!</v>
      </c>
      <c r="N9" s="48"/>
      <c r="O9" s="43"/>
      <c r="P9" s="49" t="e">
        <f>O9/N9*100</f>
        <v>#DIV/0!</v>
      </c>
    </row>
    <row r="10" spans="1:16" ht="17.25" x14ac:dyDescent="0.4">
      <c r="A10" s="20" t="s">
        <v>74</v>
      </c>
      <c r="B10" s="197"/>
      <c r="C10" s="215"/>
      <c r="D10" s="49" t="e">
        <f t="shared" ref="D10:D31" si="0">C10/B10*100</f>
        <v>#DIV/0!</v>
      </c>
      <c r="E10" s="197">
        <v>765587</v>
      </c>
      <c r="F10" s="215"/>
      <c r="G10" s="49">
        <f t="shared" ref="G10:G32" si="1">F10/E10*100</f>
        <v>0</v>
      </c>
      <c r="H10" s="197"/>
      <c r="I10" s="215"/>
      <c r="J10" s="49" t="e">
        <f t="shared" ref="J10:J31" si="2">I10/H10*100</f>
        <v>#DIV/0!</v>
      </c>
      <c r="K10" s="197"/>
      <c r="L10" s="215"/>
      <c r="M10" s="49" t="e">
        <f t="shared" ref="M10:M31" si="3">L10/K10*100</f>
        <v>#DIV/0!</v>
      </c>
      <c r="N10" s="48"/>
      <c r="O10" s="43"/>
      <c r="P10" s="49" t="e">
        <f t="shared" ref="P10:P31" si="4">O10/N10*100</f>
        <v>#DIV/0!</v>
      </c>
    </row>
    <row r="11" spans="1:16" ht="17.25" x14ac:dyDescent="0.4">
      <c r="A11" s="20" t="s">
        <v>83</v>
      </c>
      <c r="B11" s="197"/>
      <c r="C11" s="215"/>
      <c r="D11" s="49" t="e">
        <f t="shared" si="0"/>
        <v>#DIV/0!</v>
      </c>
      <c r="E11" s="197">
        <v>55789</v>
      </c>
      <c r="F11" s="215"/>
      <c r="G11" s="49">
        <f t="shared" si="1"/>
        <v>0</v>
      </c>
      <c r="H11" s="197"/>
      <c r="I11" s="215"/>
      <c r="J11" s="49" t="e">
        <f t="shared" si="2"/>
        <v>#DIV/0!</v>
      </c>
      <c r="K11" s="197"/>
      <c r="L11" s="215"/>
      <c r="M11" s="49" t="e">
        <f t="shared" si="3"/>
        <v>#DIV/0!</v>
      </c>
      <c r="N11" s="48"/>
      <c r="O11" s="43"/>
      <c r="P11" s="49" t="e">
        <f t="shared" si="4"/>
        <v>#DIV/0!</v>
      </c>
    </row>
    <row r="12" spans="1:16" ht="17.25" x14ac:dyDescent="0.4">
      <c r="A12" s="20" t="s">
        <v>75</v>
      </c>
      <c r="B12" s="197"/>
      <c r="C12" s="215"/>
      <c r="D12" s="49" t="e">
        <f t="shared" si="0"/>
        <v>#DIV/0!</v>
      </c>
      <c r="E12" s="197"/>
      <c r="F12" s="215"/>
      <c r="G12" s="49" t="e">
        <f t="shared" si="1"/>
        <v>#DIV/0!</v>
      </c>
      <c r="H12" s="197"/>
      <c r="I12" s="215"/>
      <c r="J12" s="49" t="e">
        <f t="shared" si="2"/>
        <v>#DIV/0!</v>
      </c>
      <c r="K12" s="197">
        <v>547877</v>
      </c>
      <c r="L12" s="215"/>
      <c r="M12" s="49">
        <f t="shared" si="3"/>
        <v>0</v>
      </c>
      <c r="N12" s="48"/>
      <c r="O12" s="43"/>
      <c r="P12" s="49" t="e">
        <f t="shared" si="4"/>
        <v>#DIV/0!</v>
      </c>
    </row>
    <row r="13" spans="1:16" ht="17.25" x14ac:dyDescent="0.4">
      <c r="A13" s="20" t="s">
        <v>76</v>
      </c>
      <c r="B13" s="197"/>
      <c r="C13" s="215"/>
      <c r="D13" s="49" t="e">
        <f t="shared" si="0"/>
        <v>#DIV/0!</v>
      </c>
      <c r="E13" s="197"/>
      <c r="F13" s="215"/>
      <c r="G13" s="49" t="e">
        <f t="shared" si="1"/>
        <v>#DIV/0!</v>
      </c>
      <c r="H13" s="197"/>
      <c r="I13" s="215"/>
      <c r="J13" s="49" t="e">
        <f t="shared" si="2"/>
        <v>#DIV/0!</v>
      </c>
      <c r="K13" s="197">
        <v>25478</v>
      </c>
      <c r="L13" s="215"/>
      <c r="M13" s="49">
        <f t="shared" si="3"/>
        <v>0</v>
      </c>
      <c r="N13" s="48"/>
      <c r="O13" s="43"/>
      <c r="P13" s="49" t="e">
        <f t="shared" si="4"/>
        <v>#DIV/0!</v>
      </c>
    </row>
    <row r="14" spans="1:16" ht="17.25" x14ac:dyDescent="0.4">
      <c r="A14" s="20" t="s">
        <v>77</v>
      </c>
      <c r="B14" s="197"/>
      <c r="C14" s="215"/>
      <c r="D14" s="49" t="e">
        <f t="shared" si="0"/>
        <v>#DIV/0!</v>
      </c>
      <c r="E14" s="197"/>
      <c r="F14" s="215"/>
      <c r="G14" s="49" t="e">
        <f t="shared" si="1"/>
        <v>#DIV/0!</v>
      </c>
      <c r="H14" s="197"/>
      <c r="I14" s="215"/>
      <c r="J14" s="49" t="e">
        <f t="shared" si="2"/>
        <v>#DIV/0!</v>
      </c>
      <c r="K14" s="197">
        <v>254778</v>
      </c>
      <c r="L14" s="215"/>
      <c r="M14" s="49">
        <f t="shared" si="3"/>
        <v>0</v>
      </c>
      <c r="N14" s="48"/>
      <c r="O14" s="43"/>
      <c r="P14" s="49" t="e">
        <f t="shared" si="4"/>
        <v>#DIV/0!</v>
      </c>
    </row>
    <row r="15" spans="1:16" ht="17.25" x14ac:dyDescent="0.4">
      <c r="A15" s="20" t="s">
        <v>81</v>
      </c>
      <c r="B15" s="197"/>
      <c r="C15" s="215"/>
      <c r="D15" s="49" t="e">
        <f t="shared" si="0"/>
        <v>#DIV/0!</v>
      </c>
      <c r="E15" s="197"/>
      <c r="F15" s="215"/>
      <c r="G15" s="49" t="e">
        <f t="shared" si="1"/>
        <v>#DIV/0!</v>
      </c>
      <c r="H15" s="197"/>
      <c r="I15" s="215"/>
      <c r="J15" s="49" t="e">
        <f t="shared" si="2"/>
        <v>#DIV/0!</v>
      </c>
      <c r="K15" s="197"/>
      <c r="L15" s="215"/>
      <c r="M15" s="49" t="e">
        <f t="shared" si="3"/>
        <v>#DIV/0!</v>
      </c>
      <c r="N15" s="48"/>
      <c r="O15" s="43"/>
      <c r="P15" s="49" t="e">
        <f t="shared" si="4"/>
        <v>#DIV/0!</v>
      </c>
    </row>
    <row r="16" spans="1:16" ht="17.25" x14ac:dyDescent="0.4">
      <c r="A16" s="20" t="s">
        <v>78</v>
      </c>
      <c r="B16" s="197"/>
      <c r="C16" s="215"/>
      <c r="D16" s="49" t="e">
        <f t="shared" si="0"/>
        <v>#DIV/0!</v>
      </c>
      <c r="E16" s="197">
        <v>33648</v>
      </c>
      <c r="F16" s="215"/>
      <c r="G16" s="49">
        <f t="shared" si="1"/>
        <v>0</v>
      </c>
      <c r="H16" s="197"/>
      <c r="I16" s="215"/>
      <c r="J16" s="49" t="e">
        <f t="shared" si="2"/>
        <v>#DIV/0!</v>
      </c>
      <c r="K16" s="197"/>
      <c r="L16" s="215"/>
      <c r="M16" s="49" t="e">
        <f t="shared" si="3"/>
        <v>#DIV/0!</v>
      </c>
      <c r="N16" s="48"/>
      <c r="O16" s="43"/>
      <c r="P16" s="49" t="e">
        <f t="shared" si="4"/>
        <v>#DIV/0!</v>
      </c>
    </row>
    <row r="17" spans="1:16" ht="17.25" x14ac:dyDescent="0.4">
      <c r="A17" s="20" t="s">
        <v>79</v>
      </c>
      <c r="B17" s="197"/>
      <c r="C17" s="215"/>
      <c r="D17" s="49" t="e">
        <f t="shared" si="0"/>
        <v>#DIV/0!</v>
      </c>
      <c r="E17" s="197"/>
      <c r="F17" s="215"/>
      <c r="G17" s="49" t="e">
        <f t="shared" si="1"/>
        <v>#DIV/0!</v>
      </c>
      <c r="H17" s="197">
        <v>554879</v>
      </c>
      <c r="I17" s="215"/>
      <c r="J17" s="49">
        <f t="shared" si="2"/>
        <v>0</v>
      </c>
      <c r="K17" s="197">
        <v>66874</v>
      </c>
      <c r="L17" s="215"/>
      <c r="M17" s="49">
        <f t="shared" si="3"/>
        <v>0</v>
      </c>
      <c r="N17" s="48"/>
      <c r="O17" s="43"/>
      <c r="P17" s="49" t="e">
        <f t="shared" si="4"/>
        <v>#DIV/0!</v>
      </c>
    </row>
    <row r="18" spans="1:16" ht="17.25" x14ac:dyDescent="0.4">
      <c r="A18" s="20" t="s">
        <v>80</v>
      </c>
      <c r="B18" s="197"/>
      <c r="C18" s="215"/>
      <c r="D18" s="49" t="e">
        <f t="shared" si="0"/>
        <v>#DIV/0!</v>
      </c>
      <c r="E18" s="197"/>
      <c r="F18" s="215"/>
      <c r="G18" s="49" t="e">
        <f t="shared" si="1"/>
        <v>#DIV/0!</v>
      </c>
      <c r="H18" s="197"/>
      <c r="I18" s="215"/>
      <c r="J18" s="49" t="e">
        <f t="shared" si="2"/>
        <v>#DIV/0!</v>
      </c>
      <c r="K18" s="197"/>
      <c r="L18" s="215"/>
      <c r="M18" s="49" t="e">
        <f t="shared" si="3"/>
        <v>#DIV/0!</v>
      </c>
      <c r="N18" s="48"/>
      <c r="O18" s="43"/>
      <c r="P18" s="49" t="e">
        <f t="shared" si="4"/>
        <v>#DIV/0!</v>
      </c>
    </row>
    <row r="19" spans="1:16" ht="17.25" x14ac:dyDescent="0.4">
      <c r="A19" s="20" t="s">
        <v>82</v>
      </c>
      <c r="B19" s="197"/>
      <c r="C19" s="215"/>
      <c r="D19" s="49" t="e">
        <f t="shared" si="0"/>
        <v>#DIV/0!</v>
      </c>
      <c r="E19" s="197"/>
      <c r="F19" s="215"/>
      <c r="G19" s="49" t="e">
        <f t="shared" si="1"/>
        <v>#DIV/0!</v>
      </c>
      <c r="H19" s="197">
        <v>257411</v>
      </c>
      <c r="I19" s="215"/>
      <c r="J19" s="49">
        <f t="shared" si="2"/>
        <v>0</v>
      </c>
      <c r="K19" s="197"/>
      <c r="L19" s="215"/>
      <c r="M19" s="49" t="e">
        <f t="shared" si="3"/>
        <v>#DIV/0!</v>
      </c>
      <c r="N19" s="48"/>
      <c r="O19" s="43"/>
      <c r="P19" s="49" t="e">
        <f t="shared" si="4"/>
        <v>#DIV/0!</v>
      </c>
    </row>
    <row r="20" spans="1:16" ht="17.25" x14ac:dyDescent="0.4">
      <c r="A20" s="20" t="s">
        <v>84</v>
      </c>
      <c r="B20" s="197"/>
      <c r="C20" s="215"/>
      <c r="D20" s="49" t="e">
        <f t="shared" si="0"/>
        <v>#DIV/0!</v>
      </c>
      <c r="E20" s="197"/>
      <c r="F20" s="215"/>
      <c r="G20" s="49" t="e">
        <f t="shared" si="1"/>
        <v>#DIV/0!</v>
      </c>
      <c r="H20" s="197"/>
      <c r="I20" s="215"/>
      <c r="J20" s="49" t="e">
        <f t="shared" si="2"/>
        <v>#DIV/0!</v>
      </c>
      <c r="K20" s="197"/>
      <c r="L20" s="215"/>
      <c r="M20" s="49" t="e">
        <f t="shared" si="3"/>
        <v>#DIV/0!</v>
      </c>
      <c r="N20" s="48"/>
      <c r="O20" s="43"/>
      <c r="P20" s="49" t="e">
        <f t="shared" si="4"/>
        <v>#DIV/0!</v>
      </c>
    </row>
    <row r="21" spans="1:16" ht="17.25" x14ac:dyDescent="0.4">
      <c r="A21" s="20" t="s">
        <v>85</v>
      </c>
      <c r="B21" s="197"/>
      <c r="C21" s="215"/>
      <c r="D21" s="49" t="e">
        <f t="shared" si="0"/>
        <v>#DIV/0!</v>
      </c>
      <c r="E21" s="197"/>
      <c r="F21" s="215"/>
      <c r="G21" s="49" t="e">
        <f t="shared" si="1"/>
        <v>#DIV/0!</v>
      </c>
      <c r="H21" s="197"/>
      <c r="I21" s="215"/>
      <c r="J21" s="49" t="e">
        <f t="shared" si="2"/>
        <v>#DIV/0!</v>
      </c>
      <c r="K21" s="197"/>
      <c r="L21" s="215"/>
      <c r="M21" s="49" t="e">
        <f t="shared" si="3"/>
        <v>#DIV/0!</v>
      </c>
      <c r="N21" s="48"/>
      <c r="O21" s="43"/>
      <c r="P21" s="49" t="e">
        <f t="shared" si="4"/>
        <v>#DIV/0!</v>
      </c>
    </row>
    <row r="22" spans="1:16" ht="17.25" x14ac:dyDescent="0.4">
      <c r="A22" s="20" t="s">
        <v>86</v>
      </c>
      <c r="B22" s="197"/>
      <c r="C22" s="215"/>
      <c r="D22" s="49" t="e">
        <f t="shared" si="0"/>
        <v>#DIV/0!</v>
      </c>
      <c r="E22" s="197"/>
      <c r="F22" s="215"/>
      <c r="G22" s="49" t="e">
        <f t="shared" si="1"/>
        <v>#DIV/0!</v>
      </c>
      <c r="H22" s="197">
        <v>884457</v>
      </c>
      <c r="I22" s="215"/>
      <c r="J22" s="49">
        <f t="shared" si="2"/>
        <v>0</v>
      </c>
      <c r="K22" s="197"/>
      <c r="L22" s="215"/>
      <c r="M22" s="49" t="e">
        <f t="shared" si="3"/>
        <v>#DIV/0!</v>
      </c>
      <c r="N22" s="48"/>
      <c r="O22" s="43"/>
      <c r="P22" s="49" t="e">
        <f t="shared" si="4"/>
        <v>#DIV/0!</v>
      </c>
    </row>
    <row r="23" spans="1:16" ht="17.25" x14ac:dyDescent="0.4">
      <c r="A23" s="20" t="s">
        <v>87</v>
      </c>
      <c r="B23" s="197"/>
      <c r="C23" s="215"/>
      <c r="D23" s="49" t="e">
        <f t="shared" si="0"/>
        <v>#DIV/0!</v>
      </c>
      <c r="E23" s="197"/>
      <c r="F23" s="215"/>
      <c r="G23" s="49" t="e">
        <f t="shared" si="1"/>
        <v>#DIV/0!</v>
      </c>
      <c r="H23" s="197"/>
      <c r="I23" s="215"/>
      <c r="J23" s="49" t="e">
        <f t="shared" si="2"/>
        <v>#DIV/0!</v>
      </c>
      <c r="K23" s="197"/>
      <c r="L23" s="215"/>
      <c r="M23" s="49" t="e">
        <f t="shared" si="3"/>
        <v>#DIV/0!</v>
      </c>
      <c r="N23" s="48"/>
      <c r="O23" s="43"/>
      <c r="P23" s="49" t="e">
        <f t="shared" si="4"/>
        <v>#DIV/0!</v>
      </c>
    </row>
    <row r="24" spans="1:16" ht="17.25" x14ac:dyDescent="0.4">
      <c r="A24" s="20" t="s">
        <v>89</v>
      </c>
      <c r="B24" s="197"/>
      <c r="C24" s="215"/>
      <c r="D24" s="49" t="e">
        <f t="shared" si="0"/>
        <v>#DIV/0!</v>
      </c>
      <c r="E24" s="197"/>
      <c r="F24" s="215"/>
      <c r="G24" s="49" t="e">
        <f t="shared" si="1"/>
        <v>#DIV/0!</v>
      </c>
      <c r="H24" s="197"/>
      <c r="I24" s="215"/>
      <c r="J24" s="49" t="e">
        <f t="shared" si="2"/>
        <v>#DIV/0!</v>
      </c>
      <c r="K24" s="197"/>
      <c r="L24" s="215"/>
      <c r="M24" s="49" t="e">
        <f t="shared" si="3"/>
        <v>#DIV/0!</v>
      </c>
      <c r="N24" s="48"/>
      <c r="O24" s="43"/>
      <c r="P24" s="49" t="e">
        <f t="shared" si="4"/>
        <v>#DIV/0!</v>
      </c>
    </row>
    <row r="25" spans="1:16" ht="17.25" x14ac:dyDescent="0.4">
      <c r="A25" s="20" t="s">
        <v>88</v>
      </c>
      <c r="B25" s="197"/>
      <c r="C25" s="215"/>
      <c r="D25" s="49" t="e">
        <f t="shared" si="0"/>
        <v>#DIV/0!</v>
      </c>
      <c r="E25" s="197"/>
      <c r="F25" s="215"/>
      <c r="G25" s="49" t="e">
        <f t="shared" si="1"/>
        <v>#DIV/0!</v>
      </c>
      <c r="H25" s="197"/>
      <c r="I25" s="215"/>
      <c r="J25" s="49" t="e">
        <f t="shared" si="2"/>
        <v>#DIV/0!</v>
      </c>
      <c r="K25" s="197"/>
      <c r="L25" s="215"/>
      <c r="M25" s="49" t="e">
        <f t="shared" si="3"/>
        <v>#DIV/0!</v>
      </c>
      <c r="N25" s="48"/>
      <c r="O25" s="43"/>
      <c r="P25" s="49" t="e">
        <f t="shared" si="4"/>
        <v>#DIV/0!</v>
      </c>
    </row>
    <row r="26" spans="1:16" ht="17.25" x14ac:dyDescent="0.4">
      <c r="A26" s="20" t="s">
        <v>90</v>
      </c>
      <c r="B26" s="197"/>
      <c r="C26" s="215"/>
      <c r="D26" s="49" t="e">
        <f t="shared" si="0"/>
        <v>#DIV/0!</v>
      </c>
      <c r="E26" s="197"/>
      <c r="F26" s="215"/>
      <c r="G26" s="49" t="e">
        <f t="shared" si="1"/>
        <v>#DIV/0!</v>
      </c>
      <c r="H26" s="197"/>
      <c r="I26" s="215"/>
      <c r="J26" s="49" t="e">
        <f t="shared" si="2"/>
        <v>#DIV/0!</v>
      </c>
      <c r="K26" s="197"/>
      <c r="L26" s="215"/>
      <c r="M26" s="49" t="e">
        <f t="shared" si="3"/>
        <v>#DIV/0!</v>
      </c>
      <c r="N26" s="48"/>
      <c r="O26" s="43"/>
      <c r="P26" s="49" t="e">
        <f t="shared" si="4"/>
        <v>#DIV/0!</v>
      </c>
    </row>
    <row r="27" spans="1:16" ht="17.25" x14ac:dyDescent="0.4">
      <c r="A27" s="20" t="s">
        <v>91</v>
      </c>
      <c r="B27" s="197"/>
      <c r="C27" s="215"/>
      <c r="D27" s="49" t="e">
        <f t="shared" si="0"/>
        <v>#DIV/0!</v>
      </c>
      <c r="E27" s="197"/>
      <c r="F27" s="215"/>
      <c r="G27" s="49" t="e">
        <f t="shared" si="1"/>
        <v>#DIV/0!</v>
      </c>
      <c r="H27" s="197"/>
      <c r="I27" s="215"/>
      <c r="J27" s="49" t="e">
        <f t="shared" si="2"/>
        <v>#DIV/0!</v>
      </c>
      <c r="K27" s="197"/>
      <c r="L27" s="215"/>
      <c r="M27" s="49" t="e">
        <f t="shared" si="3"/>
        <v>#DIV/0!</v>
      </c>
      <c r="N27" s="48"/>
      <c r="O27" s="43"/>
      <c r="P27" s="49" t="e">
        <f t="shared" si="4"/>
        <v>#DIV/0!</v>
      </c>
    </row>
    <row r="28" spans="1:16" ht="17.25" x14ac:dyDescent="0.4">
      <c r="A28" s="20" t="s">
        <v>92</v>
      </c>
      <c r="B28" s="197"/>
      <c r="C28" s="215"/>
      <c r="D28" s="49" t="e">
        <f t="shared" si="0"/>
        <v>#DIV/0!</v>
      </c>
      <c r="E28" s="197"/>
      <c r="F28" s="215"/>
      <c r="G28" s="49" t="e">
        <f t="shared" si="1"/>
        <v>#DIV/0!</v>
      </c>
      <c r="H28" s="197"/>
      <c r="I28" s="215"/>
      <c r="J28" s="49" t="e">
        <f t="shared" si="2"/>
        <v>#DIV/0!</v>
      </c>
      <c r="K28" s="197"/>
      <c r="L28" s="215"/>
      <c r="M28" s="49" t="e">
        <f t="shared" si="3"/>
        <v>#DIV/0!</v>
      </c>
      <c r="N28" s="48"/>
      <c r="O28" s="43"/>
      <c r="P28" s="49" t="e">
        <f t="shared" si="4"/>
        <v>#DIV/0!</v>
      </c>
    </row>
    <row r="29" spans="1:16" ht="17.25" x14ac:dyDescent="0.4">
      <c r="A29" s="20" t="s">
        <v>93</v>
      </c>
      <c r="B29" s="197"/>
      <c r="C29" s="215"/>
      <c r="D29" s="49" t="e">
        <f t="shared" si="0"/>
        <v>#DIV/0!</v>
      </c>
      <c r="E29" s="197"/>
      <c r="F29" s="215"/>
      <c r="G29" s="49" t="e">
        <f t="shared" si="1"/>
        <v>#DIV/0!</v>
      </c>
      <c r="H29" s="197"/>
      <c r="I29" s="215"/>
      <c r="J29" s="49" t="e">
        <f t="shared" si="2"/>
        <v>#DIV/0!</v>
      </c>
      <c r="K29" s="197"/>
      <c r="L29" s="215"/>
      <c r="M29" s="49" t="e">
        <f t="shared" si="3"/>
        <v>#DIV/0!</v>
      </c>
      <c r="N29" s="48"/>
      <c r="O29" s="43"/>
      <c r="P29" s="49" t="e">
        <f t="shared" si="4"/>
        <v>#DIV/0!</v>
      </c>
    </row>
    <row r="30" spans="1:16" ht="17.25" x14ac:dyDescent="0.4">
      <c r="A30" s="23" t="s">
        <v>94</v>
      </c>
      <c r="B30" s="197"/>
      <c r="C30" s="215"/>
      <c r="D30" s="49" t="e">
        <f t="shared" si="0"/>
        <v>#DIV/0!</v>
      </c>
      <c r="E30" s="197"/>
      <c r="F30" s="215"/>
      <c r="G30" s="49" t="e">
        <f t="shared" si="1"/>
        <v>#DIV/0!</v>
      </c>
      <c r="H30" s="197"/>
      <c r="I30" s="215"/>
      <c r="J30" s="49" t="e">
        <f t="shared" si="2"/>
        <v>#DIV/0!</v>
      </c>
      <c r="K30" s="197"/>
      <c r="L30" s="215"/>
      <c r="M30" s="49" t="e">
        <f t="shared" si="3"/>
        <v>#DIV/0!</v>
      </c>
      <c r="N30" s="48"/>
      <c r="O30" s="43"/>
      <c r="P30" s="49" t="e">
        <f t="shared" si="4"/>
        <v>#DIV/0!</v>
      </c>
    </row>
    <row r="31" spans="1:16" ht="17.25" x14ac:dyDescent="0.4">
      <c r="A31" s="20" t="s">
        <v>95</v>
      </c>
      <c r="B31" s="197"/>
      <c r="C31" s="215"/>
      <c r="D31" s="49" t="e">
        <f t="shared" si="0"/>
        <v>#DIV/0!</v>
      </c>
      <c r="E31" s="197"/>
      <c r="F31" s="215"/>
      <c r="G31" s="49" t="e">
        <f t="shared" si="1"/>
        <v>#DIV/0!</v>
      </c>
      <c r="H31" s="197"/>
      <c r="I31" s="215"/>
      <c r="J31" s="49" t="e">
        <f t="shared" si="2"/>
        <v>#DIV/0!</v>
      </c>
      <c r="K31" s="197"/>
      <c r="L31" s="215"/>
      <c r="M31" s="49" t="e">
        <f t="shared" si="3"/>
        <v>#DIV/0!</v>
      </c>
      <c r="N31" s="48"/>
      <c r="O31" s="43"/>
      <c r="P31" s="49" t="e">
        <f t="shared" si="4"/>
        <v>#DIV/0!</v>
      </c>
    </row>
    <row r="32" spans="1:16" ht="18" thickBot="1" x14ac:dyDescent="0.45">
      <c r="A32" s="22" t="s">
        <v>96</v>
      </c>
      <c r="B32" s="213"/>
      <c r="C32" s="216"/>
      <c r="D32" s="52" t="e">
        <f>C32/B32*100</f>
        <v>#DIV/0!</v>
      </c>
      <c r="E32" s="213"/>
      <c r="F32" s="216"/>
      <c r="G32" s="49" t="e">
        <f t="shared" si="1"/>
        <v>#DIV/0!</v>
      </c>
      <c r="H32" s="213"/>
      <c r="I32" s="216"/>
      <c r="J32" s="52" t="e">
        <f>I32/H32*100</f>
        <v>#DIV/0!</v>
      </c>
      <c r="K32" s="213"/>
      <c r="L32" s="216"/>
      <c r="M32" s="52" t="e">
        <f>L32/K32*100</f>
        <v>#DIV/0!</v>
      </c>
      <c r="N32" s="50"/>
      <c r="O32" s="51"/>
      <c r="P32" s="52" t="e">
        <f>O32/N32*100</f>
        <v>#DIV/0!</v>
      </c>
    </row>
    <row r="33" spans="1:16" ht="18" thickBot="1" x14ac:dyDescent="0.45">
      <c r="A33" s="3" t="s">
        <v>19</v>
      </c>
      <c r="B33" s="195">
        <f>SUM(B8:B32)</f>
        <v>36025</v>
      </c>
      <c r="C33" s="268">
        <f>SUM(C8:C32)</f>
        <v>0</v>
      </c>
      <c r="D33" s="54">
        <f>C33/B33*100</f>
        <v>0</v>
      </c>
      <c r="E33" s="268">
        <f>SUM(E8:E32)</f>
        <v>855024</v>
      </c>
      <c r="F33" s="268">
        <f>SUM(F8:F32)</f>
        <v>0</v>
      </c>
      <c r="G33" s="54">
        <f>F33/E33*100</f>
        <v>0</v>
      </c>
      <c r="H33" s="268">
        <f>SUM(H8:H32)</f>
        <v>1696747</v>
      </c>
      <c r="I33" s="268">
        <f>SUM(I8:I32)</f>
        <v>0</v>
      </c>
      <c r="J33" s="54">
        <f>I33/H33*100</f>
        <v>0</v>
      </c>
      <c r="K33" s="268">
        <f>SUM(K8:K32)</f>
        <v>895007</v>
      </c>
      <c r="L33" s="268">
        <f>SUM(L8:L32)</f>
        <v>0</v>
      </c>
      <c r="M33" s="54">
        <f>L33/K33*100</f>
        <v>0</v>
      </c>
      <c r="N33" s="54">
        <f>SUM(N8:N32)</f>
        <v>0</v>
      </c>
      <c r="O33" s="54">
        <f>SUM(O8:O32)</f>
        <v>0</v>
      </c>
      <c r="P33" s="55" t="e">
        <f>O33/N33*100</f>
        <v>#DIV/0!</v>
      </c>
    </row>
    <row r="34" spans="1:16" ht="17.25" x14ac:dyDescent="0.4">
      <c r="A34" s="18"/>
      <c r="B34" s="18"/>
      <c r="C34" s="18"/>
      <c r="D34" s="143"/>
      <c r="E34" s="18"/>
      <c r="F34" s="18"/>
      <c r="G34" s="18"/>
      <c r="H34" s="143"/>
      <c r="I34" s="143"/>
      <c r="J34" s="143"/>
      <c r="K34" s="143"/>
      <c r="L34" s="143"/>
      <c r="M34" s="143"/>
      <c r="N34" s="143"/>
      <c r="O34" s="143"/>
      <c r="P34" s="143"/>
    </row>
    <row r="35" spans="1:16" ht="17.25" x14ac:dyDescent="0.4">
      <c r="A35" s="18"/>
      <c r="B35" s="18"/>
      <c r="C35" s="18"/>
      <c r="D35" s="143"/>
      <c r="E35" s="18"/>
      <c r="F35" s="18"/>
      <c r="G35" s="18"/>
      <c r="H35" s="143"/>
      <c r="I35" s="143"/>
      <c r="J35" s="143"/>
      <c r="K35" s="143"/>
      <c r="L35" s="143"/>
      <c r="M35" s="143"/>
      <c r="N35" s="143"/>
      <c r="O35" s="143"/>
      <c r="P35" s="143"/>
    </row>
    <row r="36" spans="1:16" ht="17.25" x14ac:dyDescent="0.4">
      <c r="A36" s="18"/>
      <c r="B36" s="18"/>
      <c r="C36" s="18"/>
      <c r="D36" s="143"/>
      <c r="E36" s="18"/>
      <c r="F36" s="18"/>
      <c r="G36" s="18"/>
      <c r="H36" s="143"/>
      <c r="I36" s="143"/>
      <c r="J36" s="143"/>
      <c r="K36" s="143"/>
      <c r="L36" s="143"/>
      <c r="M36" s="143"/>
      <c r="N36" s="143"/>
      <c r="O36" s="143"/>
      <c r="P36" s="143"/>
    </row>
    <row r="37" spans="1:16" ht="17.25" x14ac:dyDescent="0.4">
      <c r="A37" s="17"/>
      <c r="B37" s="17"/>
      <c r="C37" s="17"/>
      <c r="D37" s="144"/>
      <c r="E37" s="17"/>
      <c r="F37" s="17"/>
      <c r="G37" s="17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1:16" ht="17.25" x14ac:dyDescent="0.4">
      <c r="A38" s="17"/>
      <c r="B38" s="17"/>
      <c r="C38" s="17"/>
      <c r="D38" s="144"/>
      <c r="E38" s="17"/>
      <c r="F38" s="17"/>
      <c r="G38" s="17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1:16" ht="17.25" x14ac:dyDescent="0.4">
      <c r="A39" s="17"/>
      <c r="B39" s="17"/>
      <c r="C39" s="17"/>
      <c r="D39" s="144"/>
      <c r="E39" s="17"/>
      <c r="F39" s="17"/>
      <c r="G39" s="17"/>
      <c r="H39" s="144"/>
      <c r="I39" s="144"/>
      <c r="J39" s="144"/>
      <c r="K39" s="144"/>
      <c r="L39" s="144"/>
      <c r="M39" s="144"/>
      <c r="N39" s="144"/>
      <c r="O39" s="144"/>
      <c r="P39" s="144"/>
    </row>
    <row r="40" spans="1:16" ht="17.25" x14ac:dyDescent="0.4">
      <c r="A40" s="17"/>
      <c r="B40" s="17"/>
      <c r="C40" s="17"/>
      <c r="D40" s="144"/>
      <c r="E40" s="17"/>
      <c r="F40" s="17"/>
      <c r="G40" s="17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1:16" ht="17.25" x14ac:dyDescent="0.4">
      <c r="A41" s="17"/>
      <c r="B41" s="17"/>
      <c r="C41" s="17"/>
      <c r="D41" s="144"/>
      <c r="E41" s="17"/>
      <c r="F41" s="17"/>
      <c r="G41" s="17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1:16" ht="17.25" x14ac:dyDescent="0.4">
      <c r="A42" s="17"/>
      <c r="B42" s="17"/>
      <c r="C42" s="17"/>
      <c r="D42" s="144"/>
      <c r="E42" s="17"/>
      <c r="F42" s="17"/>
      <c r="G42" s="17"/>
      <c r="H42" s="144"/>
      <c r="I42" s="144"/>
      <c r="J42" s="144"/>
      <c r="K42" s="144"/>
      <c r="L42" s="144"/>
      <c r="M42" s="144"/>
      <c r="N42" s="144"/>
      <c r="O42" s="144"/>
      <c r="P42" s="144"/>
    </row>
    <row r="43" spans="1:16" ht="17.25" x14ac:dyDescent="0.4">
      <c r="A43" s="17"/>
      <c r="B43" s="17"/>
      <c r="C43" s="17"/>
      <c r="D43" s="144"/>
      <c r="E43" s="17"/>
      <c r="F43" s="17"/>
      <c r="G43" s="17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1:16" ht="17.25" x14ac:dyDescent="0.4">
      <c r="A44" s="17"/>
      <c r="B44" s="17"/>
      <c r="C44" s="17"/>
      <c r="D44" s="144"/>
      <c r="E44" s="17"/>
      <c r="F44" s="17"/>
      <c r="G44" s="17"/>
      <c r="H44" s="144"/>
      <c r="I44" s="144"/>
      <c r="J44" s="144"/>
      <c r="K44" s="144"/>
      <c r="L44" s="144"/>
      <c r="M44" s="144"/>
      <c r="N44" s="144"/>
      <c r="O44" s="144"/>
      <c r="P44" s="144"/>
    </row>
    <row r="45" spans="1:16" ht="17.25" x14ac:dyDescent="0.4">
      <c r="A45" s="17"/>
      <c r="B45" s="17"/>
      <c r="C45" s="17"/>
      <c r="D45" s="144"/>
      <c r="E45" s="17"/>
      <c r="F45" s="17"/>
      <c r="G45" s="17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1:16" ht="17.25" x14ac:dyDescent="0.4">
      <c r="A46" s="17"/>
      <c r="B46" s="17"/>
      <c r="C46" s="17"/>
      <c r="D46" s="144"/>
      <c r="E46" s="17"/>
      <c r="F46" s="17"/>
      <c r="G46" s="17"/>
      <c r="H46" s="144"/>
      <c r="I46" s="144"/>
      <c r="J46" s="144"/>
      <c r="K46" s="144"/>
      <c r="L46" s="144"/>
      <c r="M46" s="144"/>
      <c r="N46" s="144"/>
      <c r="O46" s="144"/>
      <c r="P46" s="144"/>
    </row>
    <row r="47" spans="1:16" ht="17.25" x14ac:dyDescent="0.4">
      <c r="A47" s="17"/>
      <c r="B47" s="17"/>
      <c r="C47" s="17"/>
      <c r="D47" s="144"/>
      <c r="E47" s="17"/>
      <c r="F47" s="17"/>
      <c r="G47" s="17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1:16" ht="17.25" x14ac:dyDescent="0.4">
      <c r="A48" s="17"/>
      <c r="B48" s="17"/>
      <c r="C48" s="17"/>
      <c r="D48" s="144"/>
      <c r="E48" s="17"/>
      <c r="F48" s="17"/>
      <c r="G48" s="17"/>
      <c r="H48" s="144"/>
      <c r="I48" s="144"/>
      <c r="J48" s="144"/>
      <c r="K48" s="144"/>
      <c r="L48" s="144"/>
      <c r="M48" s="144"/>
      <c r="N48" s="144"/>
      <c r="O48" s="144"/>
      <c r="P48" s="144"/>
    </row>
    <row r="49" spans="1:16" ht="17.25" x14ac:dyDescent="0.4">
      <c r="A49" s="17"/>
      <c r="B49" s="17"/>
      <c r="C49" s="17"/>
      <c r="D49" s="144"/>
      <c r="E49" s="17"/>
      <c r="F49" s="17"/>
      <c r="G49" s="17"/>
      <c r="H49" s="144"/>
      <c r="I49" s="144"/>
      <c r="J49" s="144"/>
      <c r="K49" s="144"/>
      <c r="L49" s="144"/>
      <c r="M49" s="144"/>
      <c r="N49" s="144"/>
      <c r="O49" s="144"/>
      <c r="P49" s="144"/>
    </row>
    <row r="50" spans="1:16" ht="17.25" x14ac:dyDescent="0.4">
      <c r="A50" s="17"/>
      <c r="B50" s="17"/>
      <c r="C50" s="17"/>
      <c r="D50" s="144"/>
      <c r="E50" s="17"/>
      <c r="F50" s="17"/>
      <c r="G50" s="17"/>
      <c r="H50" s="144"/>
      <c r="I50" s="144"/>
      <c r="J50" s="144"/>
      <c r="K50" s="144"/>
      <c r="L50" s="144"/>
      <c r="M50" s="144"/>
      <c r="N50" s="144"/>
      <c r="O50" s="144"/>
      <c r="P50" s="144"/>
    </row>
    <row r="51" spans="1:16" ht="17.25" x14ac:dyDescent="0.4">
      <c r="A51" s="17"/>
      <c r="B51" s="17"/>
      <c r="C51" s="17"/>
      <c r="D51" s="144"/>
      <c r="E51" s="17"/>
      <c r="F51" s="17"/>
      <c r="G51" s="17"/>
      <c r="H51" s="144"/>
      <c r="I51" s="144"/>
      <c r="J51" s="144"/>
      <c r="K51" s="144"/>
      <c r="L51" s="144"/>
      <c r="M51" s="144"/>
      <c r="N51" s="144"/>
      <c r="O51" s="144"/>
      <c r="P51" s="144"/>
    </row>
    <row r="52" spans="1:16" ht="17.25" x14ac:dyDescent="0.4">
      <c r="A52" s="17"/>
      <c r="B52" s="17"/>
      <c r="C52" s="17"/>
      <c r="D52" s="144"/>
      <c r="E52" s="17"/>
      <c r="F52" s="17"/>
      <c r="G52" s="17"/>
      <c r="H52" s="144"/>
      <c r="I52" s="144"/>
      <c r="J52" s="144"/>
      <c r="K52" s="144"/>
      <c r="L52" s="144"/>
      <c r="M52" s="144"/>
      <c r="N52" s="144"/>
      <c r="O52" s="144"/>
      <c r="P52" s="144"/>
    </row>
    <row r="53" spans="1:16" ht="17.25" x14ac:dyDescent="0.4">
      <c r="A53" s="17"/>
      <c r="B53" s="17"/>
      <c r="C53" s="17"/>
      <c r="D53" s="144"/>
      <c r="E53" s="17"/>
      <c r="F53" s="17"/>
      <c r="G53" s="17"/>
      <c r="H53" s="144"/>
      <c r="I53" s="144"/>
      <c r="J53" s="144"/>
      <c r="K53" s="144"/>
      <c r="L53" s="144"/>
      <c r="M53" s="144"/>
      <c r="N53" s="144"/>
      <c r="O53" s="144"/>
      <c r="P53" s="144"/>
    </row>
    <row r="54" spans="1:16" ht="17.25" x14ac:dyDescent="0.4">
      <c r="A54" s="17"/>
      <c r="B54" s="17"/>
      <c r="C54" s="17"/>
      <c r="D54" s="144"/>
      <c r="E54" s="17"/>
      <c r="F54" s="17"/>
      <c r="G54" s="17"/>
      <c r="H54" s="144"/>
      <c r="I54" s="144"/>
      <c r="J54" s="144"/>
      <c r="K54" s="144"/>
      <c r="L54" s="144"/>
      <c r="M54" s="144"/>
      <c r="N54" s="144"/>
      <c r="O54" s="144"/>
      <c r="P54" s="144"/>
    </row>
    <row r="55" spans="1:16" ht="17.25" x14ac:dyDescent="0.4">
      <c r="A55" s="17"/>
      <c r="B55" s="17"/>
      <c r="C55" s="17"/>
      <c r="D55" s="144"/>
      <c r="E55" s="17"/>
      <c r="F55" s="17"/>
      <c r="G55" s="17"/>
      <c r="H55" s="144"/>
      <c r="I55" s="144"/>
      <c r="J55" s="144"/>
      <c r="K55" s="144"/>
      <c r="L55" s="144"/>
      <c r="M55" s="144"/>
      <c r="N55" s="144"/>
      <c r="O55" s="144"/>
      <c r="P55" s="144"/>
    </row>
    <row r="56" spans="1:16" ht="17.25" x14ac:dyDescent="0.4">
      <c r="A56" s="17"/>
      <c r="B56" s="17"/>
      <c r="C56" s="17"/>
      <c r="D56" s="144"/>
      <c r="E56" s="17"/>
      <c r="F56" s="17"/>
      <c r="G56" s="17"/>
      <c r="H56" s="144"/>
      <c r="I56" s="144"/>
      <c r="J56" s="144"/>
      <c r="K56" s="144"/>
      <c r="L56" s="144"/>
      <c r="M56" s="144"/>
      <c r="N56" s="144"/>
      <c r="O56" s="144"/>
      <c r="P56" s="144"/>
    </row>
    <row r="57" spans="1:16" ht="17.25" x14ac:dyDescent="0.4">
      <c r="A57" s="17"/>
      <c r="B57" s="17"/>
      <c r="C57" s="17"/>
      <c r="D57" s="144"/>
      <c r="E57" s="17"/>
      <c r="F57" s="17"/>
      <c r="G57" s="17"/>
      <c r="H57" s="144"/>
      <c r="I57" s="144"/>
      <c r="J57" s="144"/>
      <c r="K57" s="144"/>
      <c r="L57" s="144"/>
      <c r="M57" s="144"/>
      <c r="N57" s="144"/>
      <c r="O57" s="144"/>
      <c r="P57" s="144"/>
    </row>
    <row r="58" spans="1:16" ht="17.25" x14ac:dyDescent="0.4">
      <c r="A58" s="17"/>
      <c r="B58" s="17"/>
      <c r="C58" s="17"/>
      <c r="D58" s="144"/>
      <c r="E58" s="17"/>
      <c r="F58" s="17"/>
      <c r="G58" s="17"/>
      <c r="H58" s="144"/>
      <c r="I58" s="144"/>
      <c r="J58" s="144"/>
      <c r="K58" s="144"/>
      <c r="L58" s="144"/>
      <c r="M58" s="144"/>
      <c r="N58" s="144"/>
      <c r="O58" s="144"/>
      <c r="P58" s="144"/>
    </row>
    <row r="59" spans="1:16" ht="17.25" x14ac:dyDescent="0.4">
      <c r="A59" s="17"/>
      <c r="B59" s="17"/>
      <c r="C59" s="17"/>
      <c r="D59" s="144"/>
      <c r="E59" s="17"/>
      <c r="F59" s="17"/>
      <c r="G59" s="17"/>
      <c r="H59" s="144"/>
      <c r="I59" s="144"/>
      <c r="J59" s="144"/>
      <c r="K59" s="144"/>
      <c r="L59" s="144"/>
      <c r="M59" s="144"/>
      <c r="N59" s="144"/>
      <c r="O59" s="144"/>
      <c r="P59" s="144"/>
    </row>
    <row r="60" spans="1:16" ht="17.25" x14ac:dyDescent="0.4">
      <c r="A60" s="17"/>
      <c r="B60" s="17"/>
      <c r="C60" s="17"/>
      <c r="D60" s="144"/>
      <c r="E60" s="17"/>
      <c r="F60" s="17"/>
      <c r="G60" s="17"/>
      <c r="H60" s="144"/>
      <c r="I60" s="144"/>
      <c r="J60" s="144"/>
      <c r="K60" s="144"/>
      <c r="L60" s="144"/>
      <c r="M60" s="144"/>
      <c r="N60" s="144"/>
      <c r="O60" s="144"/>
      <c r="P60" s="144"/>
    </row>
    <row r="61" spans="1:16" ht="17.25" x14ac:dyDescent="0.4">
      <c r="A61" s="17"/>
      <c r="B61" s="17"/>
      <c r="C61" s="17"/>
      <c r="D61" s="144"/>
      <c r="E61" s="17"/>
      <c r="F61" s="17"/>
      <c r="G61" s="17"/>
      <c r="H61" s="144"/>
      <c r="I61" s="144"/>
      <c r="J61" s="144"/>
      <c r="K61" s="144"/>
      <c r="L61" s="144"/>
      <c r="M61" s="144"/>
      <c r="N61" s="144"/>
      <c r="O61" s="144"/>
      <c r="P61" s="144"/>
    </row>
    <row r="62" spans="1:16" ht="17.25" x14ac:dyDescent="0.4">
      <c r="A62" s="17"/>
      <c r="B62" s="17"/>
      <c r="C62" s="17"/>
      <c r="D62" s="144"/>
      <c r="E62" s="17"/>
      <c r="F62" s="17"/>
      <c r="G62" s="17"/>
      <c r="H62" s="144"/>
      <c r="I62" s="144"/>
      <c r="J62" s="144"/>
      <c r="K62" s="144"/>
      <c r="L62" s="144"/>
      <c r="M62" s="144"/>
      <c r="N62" s="144"/>
      <c r="O62" s="144"/>
      <c r="P62" s="144"/>
    </row>
    <row r="63" spans="1:16" ht="17.25" x14ac:dyDescent="0.4">
      <c r="A63" s="17"/>
      <c r="B63" s="17"/>
      <c r="C63" s="17"/>
      <c r="D63" s="144"/>
      <c r="E63" s="17"/>
      <c r="F63" s="17"/>
      <c r="G63" s="17"/>
      <c r="H63" s="144"/>
      <c r="I63" s="144"/>
      <c r="J63" s="144"/>
      <c r="K63" s="144"/>
      <c r="L63" s="144"/>
      <c r="M63" s="144"/>
      <c r="N63" s="144"/>
      <c r="O63" s="144"/>
      <c r="P63" s="144"/>
    </row>
    <row r="64" spans="1:16" ht="17.25" x14ac:dyDescent="0.4">
      <c r="A64" s="17"/>
      <c r="B64" s="17"/>
      <c r="C64" s="17"/>
      <c r="D64" s="144"/>
      <c r="E64" s="17"/>
      <c r="F64" s="17"/>
      <c r="G64" s="17"/>
      <c r="H64" s="144"/>
      <c r="I64" s="144"/>
      <c r="J64" s="144"/>
      <c r="K64" s="144"/>
      <c r="L64" s="144"/>
      <c r="M64" s="144"/>
      <c r="N64" s="144"/>
      <c r="O64" s="144"/>
      <c r="P64" s="144"/>
    </row>
    <row r="65" spans="1:16" ht="17.25" x14ac:dyDescent="0.4">
      <c r="A65" s="17"/>
      <c r="B65" s="17"/>
      <c r="C65" s="17"/>
      <c r="D65" s="144"/>
      <c r="E65" s="17"/>
      <c r="F65" s="17"/>
      <c r="G65" s="17"/>
      <c r="H65" s="144"/>
      <c r="I65" s="144"/>
      <c r="J65" s="144"/>
      <c r="K65" s="144"/>
      <c r="L65" s="144"/>
      <c r="M65" s="144"/>
      <c r="N65" s="144"/>
      <c r="O65" s="144"/>
      <c r="P65" s="144"/>
    </row>
    <row r="66" spans="1:16" ht="18" x14ac:dyDescent="0.45">
      <c r="A66" s="1"/>
      <c r="B66" s="1"/>
      <c r="C66" s="1"/>
      <c r="D66" s="145"/>
      <c r="E66" s="1"/>
      <c r="F66" s="1"/>
      <c r="G66" s="1"/>
      <c r="H66" s="145"/>
      <c r="I66" s="145"/>
      <c r="J66" s="145"/>
      <c r="K66" s="145"/>
      <c r="L66" s="145"/>
      <c r="M66" s="145"/>
      <c r="N66" s="145"/>
      <c r="O66" s="145"/>
      <c r="P66" s="145"/>
    </row>
    <row r="67" spans="1:16" ht="18" x14ac:dyDescent="0.45">
      <c r="A67" s="1"/>
      <c r="B67" s="1"/>
      <c r="C67" s="1"/>
      <c r="D67" s="145"/>
      <c r="E67" s="1"/>
      <c r="F67" s="1"/>
      <c r="G67" s="1"/>
      <c r="H67" s="145"/>
      <c r="I67" s="145"/>
      <c r="J67" s="145"/>
      <c r="K67" s="145"/>
      <c r="L67" s="145"/>
      <c r="M67" s="145"/>
      <c r="N67" s="145"/>
      <c r="O67" s="145"/>
      <c r="P67" s="145"/>
    </row>
    <row r="68" spans="1:16" ht="18" x14ac:dyDescent="0.45">
      <c r="A68" s="1"/>
      <c r="B68" s="1"/>
      <c r="C68" s="1"/>
      <c r="D68" s="145"/>
      <c r="E68" s="1"/>
      <c r="F68" s="1"/>
      <c r="G68" s="1"/>
      <c r="H68" s="145"/>
      <c r="I68" s="145"/>
      <c r="J68" s="145"/>
      <c r="K68" s="145"/>
      <c r="L68" s="145"/>
      <c r="M68" s="145"/>
      <c r="N68" s="145"/>
      <c r="O68" s="145"/>
      <c r="P68" s="145"/>
    </row>
    <row r="69" spans="1:16" ht="18" x14ac:dyDescent="0.45">
      <c r="A69" s="1"/>
      <c r="B69" s="1"/>
      <c r="C69" s="1"/>
      <c r="D69" s="145"/>
      <c r="E69" s="1"/>
      <c r="F69" s="1"/>
      <c r="G69" s="1"/>
      <c r="H69" s="145"/>
      <c r="I69" s="145"/>
      <c r="J69" s="145"/>
      <c r="K69" s="145"/>
      <c r="L69" s="145"/>
      <c r="M69" s="145"/>
      <c r="N69" s="145"/>
      <c r="O69" s="145"/>
      <c r="P69" s="145"/>
    </row>
    <row r="70" spans="1:16" ht="18" x14ac:dyDescent="0.45">
      <c r="A70" s="1"/>
      <c r="B70" s="1"/>
      <c r="C70" s="1"/>
      <c r="D70" s="145"/>
      <c r="E70" s="1"/>
      <c r="F70" s="1"/>
      <c r="G70" s="1"/>
      <c r="H70" s="145"/>
      <c r="I70" s="145"/>
      <c r="J70" s="145"/>
      <c r="K70" s="145"/>
      <c r="L70" s="145"/>
      <c r="M70" s="145"/>
      <c r="N70" s="145"/>
      <c r="O70" s="145"/>
      <c r="P70" s="145"/>
    </row>
    <row r="71" spans="1:16" ht="18" x14ac:dyDescent="0.45">
      <c r="A71" s="1"/>
      <c r="B71" s="1"/>
      <c r="C71" s="1"/>
      <c r="D71" s="145"/>
      <c r="E71" s="1"/>
      <c r="F71" s="1"/>
      <c r="G71" s="1"/>
      <c r="H71" s="145"/>
      <c r="I71" s="145"/>
      <c r="J71" s="145"/>
      <c r="K71" s="145"/>
      <c r="L71" s="145"/>
      <c r="M71" s="145"/>
      <c r="N71" s="145"/>
      <c r="O71" s="145"/>
      <c r="P71" s="145"/>
    </row>
    <row r="72" spans="1:16" ht="18" x14ac:dyDescent="0.45">
      <c r="A72" s="1"/>
      <c r="B72" s="1"/>
      <c r="C72" s="1"/>
      <c r="D72" s="145"/>
      <c r="E72" s="1"/>
      <c r="F72" s="1"/>
      <c r="G72" s="1"/>
      <c r="H72" s="145"/>
      <c r="I72" s="145"/>
      <c r="J72" s="145"/>
      <c r="K72" s="145"/>
      <c r="L72" s="145"/>
      <c r="M72" s="145"/>
      <c r="N72" s="145"/>
      <c r="O72" s="145"/>
      <c r="P72" s="145"/>
    </row>
    <row r="73" spans="1:16" ht="18" x14ac:dyDescent="0.45">
      <c r="G73" s="1"/>
      <c r="H73" s="145"/>
      <c r="I73" s="145"/>
      <c r="J73" s="145"/>
      <c r="K73" s="145"/>
      <c r="L73" s="145"/>
      <c r="M73" s="145"/>
      <c r="N73" s="145"/>
      <c r="O73" s="145"/>
      <c r="P73" s="145"/>
    </row>
    <row r="74" spans="1:16" ht="18" x14ac:dyDescent="0.45">
      <c r="G74" s="1"/>
      <c r="H74" s="145"/>
      <c r="I74" s="145"/>
      <c r="J74" s="145"/>
      <c r="K74" s="145"/>
      <c r="L74" s="145"/>
      <c r="M74" s="145"/>
      <c r="N74" s="145"/>
      <c r="O74" s="145"/>
      <c r="P74" s="145"/>
    </row>
    <row r="75" spans="1:16" ht="18" x14ac:dyDescent="0.45">
      <c r="G75" s="1"/>
      <c r="H75" s="145"/>
      <c r="I75" s="145"/>
      <c r="J75" s="145"/>
      <c r="K75" s="145"/>
      <c r="L75" s="145"/>
      <c r="M75" s="145"/>
      <c r="N75" s="145"/>
      <c r="O75" s="145"/>
      <c r="P75" s="145"/>
    </row>
    <row r="76" spans="1:16" ht="18" x14ac:dyDescent="0.45">
      <c r="G76" s="1"/>
      <c r="H76" s="145"/>
      <c r="I76" s="145"/>
      <c r="J76" s="145"/>
      <c r="K76" s="145"/>
      <c r="L76" s="145"/>
      <c r="M76" s="145"/>
      <c r="N76" s="145"/>
      <c r="O76" s="145"/>
      <c r="P76" s="145"/>
    </row>
    <row r="77" spans="1:16" ht="18" x14ac:dyDescent="0.45">
      <c r="G77" s="1"/>
      <c r="H77" s="145"/>
      <c r="I77" s="145"/>
      <c r="J77" s="145"/>
      <c r="K77" s="145"/>
      <c r="L77" s="145"/>
      <c r="M77" s="145"/>
      <c r="N77" s="145"/>
      <c r="O77" s="145"/>
      <c r="P77" s="145"/>
    </row>
    <row r="78" spans="1:16" ht="18" x14ac:dyDescent="0.45">
      <c r="G78" s="1"/>
      <c r="H78" s="145"/>
      <c r="I78" s="145"/>
      <c r="J78" s="145"/>
      <c r="K78" s="145"/>
      <c r="L78" s="145"/>
      <c r="M78" s="145"/>
      <c r="N78" s="145"/>
      <c r="O78" s="145"/>
      <c r="P78" s="145"/>
    </row>
  </sheetData>
  <mergeCells count="9">
    <mergeCell ref="A2:P2"/>
    <mergeCell ref="A3:P3"/>
    <mergeCell ref="A4:P4"/>
    <mergeCell ref="A5:A7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نقد و بانک </vt:lpstr>
      <vt:lpstr>تولید و فروش تعدادی </vt:lpstr>
      <vt:lpstr>کاربرگ فروش </vt:lpstr>
      <vt:lpstr>کاربرگ وصول اسناد دریافتی </vt:lpstr>
      <vt:lpstr>هزینه و در آمد غیرعملیاتی </vt:lpstr>
      <vt:lpstr>فروش</vt:lpstr>
      <vt:lpstr>دارایی نامشهود</vt:lpstr>
      <vt:lpstr>سرمایه </vt:lpstr>
      <vt:lpstr>هزینه اداری و فروش </vt:lpstr>
      <vt:lpstr>دارایی ثابت </vt:lpstr>
      <vt:lpstr>منابع انسانی </vt:lpstr>
      <vt:lpstr>تحصیلات</vt:lpstr>
      <vt:lpstr>پیش پرداخت </vt:lpstr>
      <vt:lpstr>حساب دریافتنی تجاری </vt:lpstr>
      <vt:lpstr>حساب دریافتنی غیرتجاری </vt:lpstr>
      <vt:lpstr>پیش دریافت </vt:lpstr>
      <vt:lpstr>سنوات خدمت </vt:lpstr>
      <vt:lpstr>موجودی مواد و کالا </vt:lpstr>
      <vt:lpstr>تسهیلات دریافتی</vt:lpstr>
      <vt:lpstr>حساب پرداختنی تجاری </vt:lpstr>
      <vt:lpstr>حساب پرداختنی غیر تجاری</vt:lpstr>
      <vt:lpstr>ترازنامه</vt:lpstr>
      <vt:lpstr>سود وزیان</vt:lpstr>
      <vt:lpstr>بهای تمام شده</vt:lpstr>
      <vt:lpstr>هزینه سربار تولید </vt:lpstr>
      <vt:lpstr>دستمزد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Sarparast Project Moshavere (h.Habibi)</dc:creator>
  <cp:lastModifiedBy>Alireza Ghasemi</cp:lastModifiedBy>
  <dcterms:created xsi:type="dcterms:W3CDTF">2020-01-15T08:02:22Z</dcterms:created>
  <dcterms:modified xsi:type="dcterms:W3CDTF">2024-11-26T05:40:07Z</dcterms:modified>
</cp:coreProperties>
</file>